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https://eduqc-my.sharepoint.com/personal/jean-pierre_st-gelais_education_gouv_qc_ca/Documents/Documents/"/>
    </mc:Choice>
  </mc:AlternateContent>
  <xr:revisionPtr revIDLastSave="0" documentId="8_{CDCA3EC5-470F-463E-B95A-587ACF92996D}" xr6:coauthVersionLast="36" xr6:coauthVersionMax="36" xr10:uidLastSave="{00000000-0000-0000-0000-000000000000}"/>
  <workbookProtection workbookAlgorithmName="SHA-512" workbookHashValue="j1sUGZLy4WZxuFUA3hBRYMW7QnGFQ4i0C1NjJvkQwq7T+VQ4wLFiDdBpRmVlVhC8fMGpr6uezrUUwmG6rEw1MQ==" workbookSaltValue="J3cXyKXHaSvkQsXf38Df0Q==" workbookSpinCount="100000" lockStructure="1"/>
  <bookViews>
    <workbookView xWindow="-110" yWindow="-110" windowWidth="19420" windowHeight="10420" xr2:uid="{00000000-000D-0000-FFFF-FFFF00000000}"/>
  </bookViews>
  <sheets>
    <sheet name="FORMULAIRE" sheetId="1" r:id="rId1"/>
    <sheet name="Données" sheetId="2" state="hidden" r:id="rId2"/>
    <sheet name="Feuil3" sheetId="5" state="hidden" r:id="rId3"/>
    <sheet name="DOCUMENTATION" sheetId="7" r:id="rId4"/>
  </sheets>
  <externalReferences>
    <externalReference r:id="rId5"/>
  </externalReferences>
  <definedNames>
    <definedName name="Colleges" localSheetId="3">[1]Données!#REF!</definedName>
    <definedName name="Colleges">Données!#REF!</definedName>
    <definedName name="Collèges" localSheetId="3">[1]Données!$A$2:$A$55</definedName>
    <definedName name="Collèges">Données!$A$2:$A$55</definedName>
    <definedName name="DISCIPLINE" localSheetId="3">[1]Données!$AF$1:$AF$206</definedName>
    <definedName name="DISCIPLINE">Données!$AF$1:$AF$205</definedName>
    <definedName name="OLE_LINK1" localSheetId="2">Feuil3!#REF!</definedName>
    <definedName name="ON" localSheetId="3">[1]Données!$R$1:$R$2</definedName>
    <definedName name="ON">Données!$R$1:$R$2</definedName>
    <definedName name="Programme">Données!$O$1:$O$5</definedName>
    <definedName name="Raison" localSheetId="3">[1]Données!$E$48:$E$51</definedName>
    <definedName name="Raison">Données!$E$47:$E$50</definedName>
    <definedName name="Récyclage" localSheetId="3">[1]Données!$C$1:$C$6</definedName>
    <definedName name="Récyclage">Données!$C$1:$C$6</definedName>
    <definedName name="Statut" localSheetId="3">[1]Données!$P$1:$P$3</definedName>
    <definedName name="Statut">Données!$P$1:$P$3</definedName>
    <definedName name="Syndicat">Données!$N$1:$N$3</definedName>
    <definedName name="TabColl_AffSynd" localSheetId="3">[1]Données!$A$2:$B$55</definedName>
    <definedName name="TabColl_AffSynd">Données!$A$2:$B$55</definedName>
    <definedName name="Titre" localSheetId="3">[1]Données!$O$1:$O$3</definedName>
    <definedName name="Titre">Données!$O$1:$O$3</definedName>
    <definedName name="type">Données!$C$1:$C$4</definedName>
    <definedName name="_xlnm.Print_Area" localSheetId="3">DOCUMENTATION!$A$1:$L$37</definedName>
    <definedName name="_xlnm.Print_Area" localSheetId="1">Données!$A$1:$B$55</definedName>
    <definedName name="_xlnm.Print_Area" localSheetId="0">FORMULAIRE!$A$1:$L$255</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58" i="2" l="1"/>
  <c r="AD58" i="2"/>
  <c r="AA58" i="2"/>
  <c r="Y58" i="2"/>
  <c r="V58" i="2"/>
  <c r="T58" i="2"/>
  <c r="S58" i="2"/>
  <c r="F11" i="1"/>
  <c r="E58" i="2" s="1"/>
  <c r="G58" i="2"/>
  <c r="H58" i="2"/>
  <c r="J58" i="2"/>
  <c r="I58" i="2"/>
  <c r="M58" i="2"/>
  <c r="C170" i="1"/>
  <c r="E170" i="1" s="1"/>
  <c r="C174" i="1"/>
  <c r="B134" i="1"/>
  <c r="J158" i="1" s="1"/>
  <c r="C165" i="1"/>
  <c r="E165" i="1" s="1"/>
  <c r="H165" i="1"/>
  <c r="J165" i="1" s="1"/>
  <c r="H170" i="1"/>
  <c r="I240" i="1"/>
  <c r="Q58" i="2" s="1"/>
  <c r="K64" i="1"/>
  <c r="F79" i="1"/>
  <c r="J14" i="1"/>
  <c r="B236" i="1"/>
  <c r="F58" i="2" s="1"/>
  <c r="H171" i="1"/>
  <c r="AC58" i="2" s="1"/>
  <c r="H166" i="1"/>
  <c r="X58" i="2" s="1"/>
  <c r="G134" i="1"/>
  <c r="B238" i="1" s="1"/>
  <c r="O58" i="2" s="1"/>
  <c r="G152" i="1"/>
  <c r="B58" i="2"/>
  <c r="H113" i="1"/>
  <c r="J113" i="1" s="1"/>
  <c r="K79" i="1"/>
  <c r="F64" i="1"/>
  <c r="G25" i="1"/>
  <c r="F132" i="1"/>
  <c r="B160" i="1"/>
  <c r="E123" i="1"/>
  <c r="U58" i="2" s="1"/>
  <c r="J43" i="1"/>
  <c r="K58" i="2"/>
  <c r="L58" i="2"/>
  <c r="D58" i="2"/>
  <c r="C58" i="2"/>
  <c r="A58" i="2"/>
  <c r="J156" i="1"/>
  <c r="H154" i="1"/>
  <c r="G67" i="1"/>
  <c r="B67" i="1"/>
  <c r="D1" i="5"/>
  <c r="D2" i="5"/>
  <c r="D3" i="5"/>
  <c r="D4" i="5"/>
  <c r="D5" i="5"/>
  <c r="D6" i="5"/>
  <c r="D7" i="5"/>
  <c r="D8" i="5"/>
  <c r="D9" i="5"/>
  <c r="D10" i="5"/>
  <c r="D11" i="5"/>
  <c r="D12" i="5"/>
  <c r="D13" i="5"/>
  <c r="D14" i="5"/>
  <c r="D15" i="5"/>
  <c r="D16" i="5"/>
  <c r="D17" i="5"/>
  <c r="D18" i="5"/>
  <c r="D19" i="5"/>
  <c r="D20" i="5"/>
  <c r="D48" i="5"/>
  <c r="D22" i="5"/>
  <c r="D23" i="5"/>
  <c r="D24" i="5"/>
  <c r="D25" i="5"/>
  <c r="D26" i="5"/>
  <c r="D27" i="5"/>
  <c r="D28" i="5"/>
  <c r="D29" i="5"/>
  <c r="D30" i="5"/>
  <c r="D31" i="5"/>
  <c r="D32" i="5"/>
  <c r="D33" i="5"/>
  <c r="D34" i="5"/>
  <c r="D35" i="5"/>
  <c r="D36" i="5"/>
  <c r="D37" i="5"/>
  <c r="D38" i="5"/>
  <c r="D39" i="5"/>
  <c r="D40" i="5"/>
  <c r="D41" i="5"/>
  <c r="D42" i="5"/>
  <c r="D43" i="5"/>
  <c r="D44" i="5"/>
  <c r="D45" i="5"/>
  <c r="D46" i="5"/>
  <c r="D47" i="5"/>
  <c r="D21" i="5"/>
  <c r="J123" i="1"/>
  <c r="W58" i="2" s="1"/>
  <c r="J129" i="1"/>
  <c r="AB58" i="2" s="1"/>
  <c r="E129" i="1"/>
  <c r="Z58" i="2" s="1"/>
  <c r="C152" i="1"/>
  <c r="C156" i="1"/>
  <c r="C154" i="1"/>
  <c r="B240" i="1"/>
  <c r="R58" i="2"/>
  <c r="F68" i="1" l="1"/>
  <c r="J170" i="1"/>
  <c r="K68" i="1"/>
  <c r="J62" i="1" s="1"/>
  <c r="G174" i="1"/>
  <c r="D62" i="1"/>
  <c r="J81" i="1" s="1"/>
  <c r="I236" i="1" s="1"/>
  <c r="N58" i="2" s="1"/>
  <c r="C158" i="1"/>
  <c r="J134" i="1"/>
  <c r="I238" i="1" s="1"/>
  <c r="P58" i="2" s="1"/>
  <c r="G8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Brigitte Giroux</author>
  </authors>
  <commentList>
    <comment ref="A5" authorId="0" shapeId="0" xr:uid="{00000000-0006-0000-0300-000001000000}">
      <text>
        <r>
          <rPr>
            <b/>
            <sz val="10"/>
            <color indexed="81"/>
            <rFont val="Tahoma"/>
            <family val="2"/>
          </rPr>
          <t xml:space="preserve">Faire l'envoie au DRH 
</t>
        </r>
        <r>
          <rPr>
            <sz val="10"/>
            <color indexed="81"/>
            <rFont val="Tahoma"/>
            <family val="2"/>
          </rPr>
          <t xml:space="preserve">
</t>
        </r>
      </text>
    </comment>
    <comment ref="A8" authorId="0" shapeId="0" xr:uid="{00000000-0006-0000-0300-000002000000}">
      <text>
        <r>
          <rPr>
            <sz val="10"/>
            <color indexed="81"/>
            <rFont val="Tahoma"/>
            <family val="2"/>
          </rPr>
          <t xml:space="preserve">
Envoi des copies françaises et anglaises qu'au 936000</t>
        </r>
      </text>
    </comment>
  </commentList>
</comments>
</file>

<file path=xl/sharedStrings.xml><?xml version="1.0" encoding="utf-8"?>
<sst xmlns="http://schemas.openxmlformats.org/spreadsheetml/2006/main" count="665" uniqueCount="489">
  <si>
    <t>FEC-CSQ OU FNEEQ-CSN</t>
  </si>
  <si>
    <t>FORMULAIRE DE PERFECTIONNEMENT ET DE RECYCLAGE 2022-2023</t>
  </si>
  <si>
    <t>PARTIE I (À compléter par l'enseignante ou l'enseignant)</t>
  </si>
  <si>
    <t>*Tous les champs sont obligatoires</t>
  </si>
  <si>
    <t>IDENTIFICATION</t>
  </si>
  <si>
    <t>Nom du collège :</t>
  </si>
  <si>
    <t>Choisissez votre collège</t>
  </si>
  <si>
    <t xml:space="preserve">Affiliation syndicale : </t>
  </si>
  <si>
    <t>Type de recyclage :</t>
  </si>
  <si>
    <t>Nom :</t>
  </si>
  <si>
    <t>Prénom :</t>
  </si>
  <si>
    <t>Statut :</t>
  </si>
  <si>
    <t>Adresse permanente :</t>
  </si>
  <si>
    <t>Téléphone :</t>
  </si>
  <si>
    <t>Résidence :</t>
  </si>
  <si>
    <t>Travail :</t>
  </si>
  <si>
    <t>Courriel :</t>
  </si>
  <si>
    <t>Nombre d'années d'ancienneté au dernier jour de l'année d'engagement 2021-2022 :</t>
  </si>
  <si>
    <t>Nombre d'années d'expérience au dernier jour de l'année d'engagement 2021-2022 :</t>
  </si>
  <si>
    <t>Échelon au dernier jour de l'année d'engagement 2021-2022 :</t>
  </si>
  <si>
    <t>Discipline au moment du dépôt du projet  de perfectionnement :</t>
  </si>
  <si>
    <t>SCOLARITÉ</t>
  </si>
  <si>
    <t>Formation universitaire :</t>
  </si>
  <si>
    <t>Formation collégiale :</t>
  </si>
  <si>
    <t>Champs d'études :</t>
  </si>
  <si>
    <t>Année d'obtention :</t>
  </si>
  <si>
    <r>
      <t xml:space="preserve">RECYCLAGE VERS POSTE RÉSERVÉ
</t>
    </r>
    <r>
      <rPr>
        <b/>
        <i/>
        <sz val="8"/>
        <color indexed="17"/>
        <rFont val="TimesNewRoman"/>
      </rPr>
      <t>(dans le collège : FEC-CSQ = clause 5-4.20 et FNEEQ-CSN = clause 5-4.21 / dans un autre collège : FEC-CSQ = clause 5-4.21 et FNEEQ-CSN = clause 5-4.22)</t>
    </r>
  </si>
  <si>
    <t>Cette section s'adresse uniquement aux enseignantes et enseignants mis en disponibilité ou par substitution</t>
  </si>
  <si>
    <t>Nouvelle discipline du poste réservé visée par le recyclage :</t>
  </si>
  <si>
    <t>Titre du programme de formation prévu :</t>
  </si>
  <si>
    <t>Description du programme de formation :</t>
  </si>
  <si>
    <t>Nom de l'établissement d'enseignement  qui dispense la formation :</t>
  </si>
  <si>
    <t>DURÉE DU PROGRAMME DE FORMATION</t>
  </si>
  <si>
    <t>Nombre de sessions :</t>
  </si>
  <si>
    <t>Maximum 8 sessions : 1 session = 0,50 ETC / 2 sessions = 1 ETC</t>
  </si>
  <si>
    <t>ETC visés :</t>
  </si>
  <si>
    <t xml:space="preserve">ENGAGEMENT </t>
  </si>
  <si>
    <t>Je m'engage à occuper le poste réservé pendant une durée équivalente à la durée du recyclage ou, à défaut, rembourser 
(voir FEC-CSQ : clauses 5-4.20 F), 5-4.21 J) et FNEEQ-CSN : clauses 5-4.21 G), et 5-4.22 J).</t>
  </si>
  <si>
    <t xml:space="preserve">Inscrire nom et prénom de l'enseignante </t>
  </si>
  <si>
    <t>Date :</t>
  </si>
  <si>
    <t>ou de l'enseignant :</t>
  </si>
  <si>
    <t>PARTIE I (suite) À compléter par l'enseignante ou l'enseignant)</t>
  </si>
  <si>
    <r>
      <t xml:space="preserve">RECYCLAGE LIÉ À LA RÉVISION D'UN PROGRAMME OU À UNE RÉORIENTATION DE CARRIÈRE (FEC-CSQ)
 (Pour les collèges FEC-CSQ dont le syndicat était antérieurement affilié à la FAC) </t>
    </r>
    <r>
      <rPr>
        <b/>
        <i/>
        <sz val="8"/>
        <color indexed="17"/>
        <rFont val="TimesNewRoman"/>
      </rPr>
      <t>(FEC-CSQ = clause 5-4.25 de l'Annexe  X-1) uniquement pour les collèges dont le syndicat était antérieurement affilié à la FAC</t>
    </r>
  </si>
  <si>
    <t>Titre du programme révisé :</t>
  </si>
  <si>
    <t>Précisez :</t>
  </si>
  <si>
    <t>DURÉE DU STAGE OU DES COURS</t>
  </si>
  <si>
    <t>Année 2021-2022</t>
  </si>
  <si>
    <t>Automne</t>
  </si>
  <si>
    <t>Session 1</t>
  </si>
  <si>
    <t>Hiver</t>
  </si>
  <si>
    <t>Session 2</t>
  </si>
  <si>
    <t>Stage</t>
  </si>
  <si>
    <t>Nombre de jours par session</t>
  </si>
  <si>
    <t>1 jour/semaine=0,10 ETC 
(pour 15 semaines)</t>
  </si>
  <si>
    <t>OU</t>
  </si>
  <si>
    <t>STAGES</t>
  </si>
  <si>
    <t>Nombre de semaines</t>
  </si>
  <si>
    <t>Nombre de jours par semaine</t>
  </si>
  <si>
    <t>ETC visé :</t>
  </si>
  <si>
    <t>Cours 1 :</t>
  </si>
  <si>
    <t>Cours 2 :</t>
  </si>
  <si>
    <t>Cours 3 :</t>
  </si>
  <si>
    <t>Nombre d'heures :</t>
  </si>
  <si>
    <t>Cours 4 :</t>
  </si>
  <si>
    <t>Cours 5 :</t>
  </si>
  <si>
    <t>Cours 6 :</t>
  </si>
  <si>
    <t>Cours</t>
  </si>
  <si>
    <t>Nombre de cours :</t>
  </si>
  <si>
    <t>COURS</t>
  </si>
  <si>
    <t>45 heures = 0,10 ETC</t>
  </si>
  <si>
    <t>Nombre total d'heures :</t>
  </si>
  <si>
    <t>Lieu de formation :</t>
  </si>
  <si>
    <t xml:space="preserve">Nombre d'ETC visés : </t>
  </si>
  <si>
    <t>NOUVELLE COMPÉTENCE VISÉE PAR LE RECYCLAGE ET ENSEIGNÉE AU COLLÈGE</t>
  </si>
  <si>
    <t>Objectif poursuivi :</t>
  </si>
  <si>
    <t>Lien avec la révision du programme :</t>
  </si>
  <si>
    <t>Je m'engage à fournir une prestation de services à mon collège pour une durée équivalente au prorata de l'équivalent temps complet (ETC) accordé.</t>
  </si>
  <si>
    <t>Inscrire nom et prénom de l'enseignante ou de l'enseignant :</t>
  </si>
  <si>
    <r>
      <t xml:space="preserve">FORMATION POUR L'OBTENTION D'UN DIPLÔME DE MAÎTRISE 
</t>
    </r>
    <r>
      <rPr>
        <b/>
        <i/>
        <sz val="8"/>
        <color indexed="17"/>
        <rFont val="TimesNewRoman"/>
      </rPr>
      <t>(FEC-CSQ = clause 5-4.20 C) 3e paragraphe, clause 6-3.01 5e paragraphe et article 7-6.00  FNEEQ-CSN = clause 5-4.21 C) 4e paragraphe, 6-3.01, 4e paragraphe et article 7-6.00)</t>
    </r>
  </si>
  <si>
    <r>
      <rPr>
        <b/>
        <u/>
        <sz val="9"/>
        <color indexed="12"/>
        <rFont val="TimesNewRoman"/>
      </rPr>
      <t>Question 1</t>
    </r>
    <r>
      <rPr>
        <b/>
        <sz val="9"/>
        <color indexed="12"/>
        <rFont val="TimesNewRoman"/>
      </rPr>
      <t xml:space="preserve"> : Déteniez-vous 19 années de scolarité :</t>
    </r>
  </si>
  <si>
    <r>
      <rPr>
        <b/>
        <u/>
        <sz val="9"/>
        <color indexed="12"/>
        <rFont val="TimesNewRoman"/>
      </rPr>
      <t>Question 2</t>
    </r>
    <r>
      <rPr>
        <b/>
        <sz val="9"/>
        <color indexed="12"/>
        <rFont val="TimesNewRoman"/>
      </rPr>
      <t xml:space="preserve"> : Étiez-vous à l'échelon 17 :</t>
    </r>
  </si>
  <si>
    <t>. en 2005-2006, si vous êtes présentement à l'emploi d'un collège            FNEEQ-CSN? ou
. en 2015-2016, si vous êtes présentement à l'emploi d'un collège FEC-CSQ? ou
. en 2009-2010, si vous êtes présentement à l'emploi d'un collège FEC-CSQ (anciennement FAC)?</t>
  </si>
  <si>
    <t xml:space="preserve">. en 2005-2006, si vous êtes présentement à l'emploi d'un collège FNEEQ-CSN? ou 
. en 2015-2016, si vous êtes présentement à l'emploi d'un collège FEC-CSQ? ou 
. en 2009-2010, si vous êtes présentement à l'emploi d'un collège FEC-CSQ (anciennement FAC)?  </t>
  </si>
  <si>
    <t>Titre du diplôme :</t>
  </si>
  <si>
    <t xml:space="preserve">Champ de spécialisation : </t>
  </si>
  <si>
    <r>
      <t>Nombre total de crédits du programme visé :
(</t>
    </r>
    <r>
      <rPr>
        <b/>
        <i/>
        <sz val="9"/>
        <color indexed="12"/>
        <rFont val="TimesNewRoman"/>
      </rPr>
      <t>incluant stages et mémoire</t>
    </r>
    <r>
      <rPr>
        <b/>
        <sz val="9"/>
        <color indexed="12"/>
        <rFont val="TimesNewRoman"/>
      </rPr>
      <t xml:space="preserve">) </t>
    </r>
  </si>
  <si>
    <r>
      <t>Nombre de crédits déjà accumulés dans le programme de formation :
(</t>
    </r>
    <r>
      <rPr>
        <b/>
        <i/>
        <sz val="9"/>
        <color indexed="12"/>
        <rFont val="TimesNewRoman"/>
      </rPr>
      <t>incluant ceux en cours</t>
    </r>
    <r>
      <rPr>
        <b/>
        <sz val="9"/>
        <color indexed="12"/>
        <rFont val="TimesNewRoman"/>
      </rPr>
      <t>)</t>
    </r>
  </si>
  <si>
    <t>Nom de l'établissement d'enseignement :</t>
  </si>
  <si>
    <t>RÉGIME D'ÉTUDES</t>
  </si>
  <si>
    <t>Échelle de calcul des crédits :</t>
  </si>
  <si>
    <t>3 crédits = 0,10 ETC;     15 crédits = 0,50 ETC; 
30 crédits = 1 ETC;   36 crédits = 1,20 ETC;    45 crédits = 1,50 ETC</t>
  </si>
  <si>
    <t xml:space="preserve">Nombre de crédits à compléter : </t>
  </si>
  <si>
    <t>DURÉE DU PROGRAMME</t>
  </si>
  <si>
    <t>(maximum 4 sessions, à l'exception de l'enseignante ou l'enseignant qui ne peut poursuivre des études à temps complet en continu, compte tenu de la disponibilité de la formation)</t>
  </si>
  <si>
    <t xml:space="preserve">Nombre de sessions </t>
  </si>
  <si>
    <t>Année 2022-2023</t>
  </si>
  <si>
    <t>Choisissez les sessions désirées</t>
  </si>
  <si>
    <t>A-2022</t>
  </si>
  <si>
    <t>H-2023 / E-2023</t>
  </si>
  <si>
    <t>crédits</t>
  </si>
  <si>
    <t>ETC</t>
  </si>
  <si>
    <t>Été</t>
  </si>
  <si>
    <t>Année 2023-2024</t>
  </si>
  <si>
    <t xml:space="preserve">Session 3 </t>
  </si>
  <si>
    <t>A-2023</t>
  </si>
  <si>
    <t>Session 4</t>
  </si>
  <si>
    <t>H-2024 / E-2024</t>
  </si>
  <si>
    <t>Total de crédits :</t>
  </si>
  <si>
    <t>Nombre total de crédits aux fins de la libération :</t>
  </si>
  <si>
    <t>Total ETC visés :</t>
  </si>
  <si>
    <t>Note : À titre indicatif, nous présenter votre programme de formation, si différent des modalités ci-dessus.</t>
  </si>
  <si>
    <t>Je m'engage à fournir une prestation de services à mon collège pour une durée équivalente à la durée du projet de formation en équivalent temps complet (ETC) accordé ou à défaut, rembourser (voir FEC-CSQ clause 7-6.08) et (FNEEQ-CSN clause 7-6.08).</t>
  </si>
  <si>
    <t>PARTIE II (À compléter par l'université)</t>
  </si>
  <si>
    <r>
      <rPr>
        <b/>
        <sz val="12"/>
        <color indexed="17"/>
        <rFont val="TimesNewRoman"/>
      </rPr>
      <t xml:space="preserve">FORMATION POUR L'OBTENTION D'UN DIPLÔME DE MAÎTRISE 
</t>
    </r>
    <r>
      <rPr>
        <b/>
        <i/>
        <sz val="8"/>
        <color indexed="17"/>
        <rFont val="TimesNewRoman"/>
      </rPr>
      <t>(FEC-CSQ = clause 5-4.20 C) 3</t>
    </r>
    <r>
      <rPr>
        <b/>
        <i/>
        <vertAlign val="superscript"/>
        <sz val="8"/>
        <color indexed="17"/>
        <rFont val="TimesNewRoman"/>
      </rPr>
      <t>e</t>
    </r>
    <r>
      <rPr>
        <b/>
        <i/>
        <sz val="8"/>
        <color indexed="17"/>
        <rFont val="TimesNewRoman"/>
      </rPr>
      <t xml:space="preserve"> paragraphe, 6-3.01 5</t>
    </r>
    <r>
      <rPr>
        <b/>
        <i/>
        <vertAlign val="superscript"/>
        <sz val="8"/>
        <color indexed="17"/>
        <rFont val="TimesNewRoman"/>
      </rPr>
      <t>e</t>
    </r>
    <r>
      <rPr>
        <b/>
        <i/>
        <sz val="8"/>
        <color indexed="17"/>
        <rFont val="TimesNewRoman"/>
      </rPr>
      <t xml:space="preserve"> paragraphe et article 7-6.00  / FNEEQ-CSN = clause 5-4.21 C) 4</t>
    </r>
    <r>
      <rPr>
        <b/>
        <i/>
        <vertAlign val="superscript"/>
        <sz val="8"/>
        <color indexed="17"/>
        <rFont val="TimesNewRoman"/>
      </rPr>
      <t>e</t>
    </r>
    <r>
      <rPr>
        <b/>
        <i/>
        <sz val="8"/>
        <color indexed="17"/>
        <rFont val="TimesNewRoman"/>
      </rPr>
      <t xml:space="preserve"> paragraphe, clause 6-3.01, 4</t>
    </r>
    <r>
      <rPr>
        <b/>
        <i/>
        <vertAlign val="superscript"/>
        <sz val="8"/>
        <color indexed="17"/>
        <rFont val="TimesNewRoman"/>
      </rPr>
      <t>e</t>
    </r>
    <r>
      <rPr>
        <b/>
        <i/>
        <sz val="8"/>
        <color indexed="17"/>
        <rFont val="TimesNewRoman"/>
      </rPr>
      <t xml:space="preserve"> paragraphe et article 7-6.00)</t>
    </r>
  </si>
  <si>
    <t>ATTESTATION DU PROFIL DE MAITRISE DE L'ENSEIGNANTE OU DE L'ENSEIGNANT</t>
  </si>
  <si>
    <t>Nom de l'enseignante ou de l'enseignant :</t>
  </si>
  <si>
    <t>Programme de maîtrise prévu :</t>
  </si>
  <si>
    <t>Champ de spécialisation :</t>
  </si>
  <si>
    <t xml:space="preserve">Nombre de crédits du programme : </t>
  </si>
  <si>
    <t xml:space="preserve">Nombre de crédits accumulés et reconnus dans ce programme : </t>
  </si>
  <si>
    <t>Nombre de crédits à compléter :</t>
  </si>
  <si>
    <t>Durée estimée pour l'obtention du diplôme (sessions) :</t>
  </si>
  <si>
    <t xml:space="preserve">Nom de l'université : </t>
  </si>
  <si>
    <r>
      <rPr>
        <b/>
        <sz val="12"/>
        <color indexed="10"/>
        <rFont val="TimesNewRoman"/>
      </rPr>
      <t>**</t>
    </r>
    <r>
      <rPr>
        <b/>
        <u/>
        <sz val="9"/>
        <color indexed="12"/>
        <rFont val="TimesNewRoman"/>
      </rPr>
      <t>Nom du responsable du programme</t>
    </r>
    <r>
      <rPr>
        <b/>
        <sz val="9"/>
        <color indexed="12"/>
        <rFont val="TimesNewRoman"/>
      </rPr>
      <t xml:space="preserve"> :</t>
    </r>
  </si>
  <si>
    <t>Session 3</t>
  </si>
  <si>
    <t>Nombre total de sessions :</t>
  </si>
  <si>
    <t>Joindre lettre explicative de l'université lors de la présentation d'un projet d'études particulier</t>
  </si>
  <si>
    <t>PARTIE III (À compléter par le collège)</t>
  </si>
  <si>
    <r>
      <rPr>
        <b/>
        <sz val="12"/>
        <color indexed="17"/>
        <rFont val="TimesNewRoman"/>
      </rPr>
      <t xml:space="preserve">RECYCLAGE VERS POSTE RÉSERVÉ  </t>
    </r>
    <r>
      <rPr>
        <b/>
        <sz val="9"/>
        <color indexed="17"/>
        <rFont val="TimesNewRoman"/>
      </rPr>
      <t xml:space="preserve">
</t>
    </r>
    <r>
      <rPr>
        <b/>
        <i/>
        <sz val="8"/>
        <color indexed="17"/>
        <rFont val="TimesNewRoman"/>
      </rPr>
      <t>(dans le collège : FEC-CSQ = clause 5-4.20 et FNEEQ-CSN = clause 5-4.21 / dans un autre collège : FEC-CSQ = clause 5-4.21 et FNEEQ-CSN = clause 5-4.22)</t>
    </r>
  </si>
  <si>
    <t>MISE EN DISPONIBILITÉ</t>
  </si>
  <si>
    <t>Date de la mise en disponibilité :</t>
  </si>
  <si>
    <t>Raison de la mise en disponibilité :</t>
  </si>
  <si>
    <t>(1ère année de mise en disponibilité sans interruption)</t>
  </si>
  <si>
    <t>En cas de substitution, nom de la personne mise en disponibilité :</t>
  </si>
  <si>
    <t>ACCÈS À L'ÉGALITÉ</t>
  </si>
  <si>
    <t>La demande est-elle recommandée en regard d'une discipline où les femmes sont sous-représentées et en raison d'un programme d'accès à l'égalité?</t>
  </si>
  <si>
    <t>** Veuillez joindre la recommandation du comité de sélection de la discipline où le poste est réservé et où il est différé, si aucune recommandation n'est jointe la demande de recyclage sera refusée.</t>
  </si>
  <si>
    <t>Veuillez complétez cette section, uniquement si le poste est réservé est dans le MÊME COLLÈGE</t>
  </si>
  <si>
    <t>Nom de la discipline du poste réservé :</t>
  </si>
  <si>
    <r>
      <t>Spécialité (</t>
    </r>
    <r>
      <rPr>
        <b/>
        <i/>
        <sz val="9"/>
        <color indexed="12"/>
        <rFont val="TimesNewRoman"/>
      </rPr>
      <t>s'il y a lieu</t>
    </r>
    <r>
      <rPr>
        <b/>
        <sz val="9"/>
        <color indexed="12"/>
        <rFont val="TimesNewRoman"/>
      </rPr>
      <t>) :</t>
    </r>
  </si>
  <si>
    <t>Poste réservé différé :</t>
  </si>
  <si>
    <t>(Joindre la lettre confirmant la retraite)</t>
  </si>
  <si>
    <r>
      <t xml:space="preserve">RECYCLAGE LIÉ À LA RÉVISION D'UN PROGRAMME OU À UNE RÉORIENTATION DE CARRIÈRE (FEC-CSQ)
</t>
    </r>
    <r>
      <rPr>
        <b/>
        <sz val="10"/>
        <color indexed="17"/>
        <rFont val="TimesNewRoman"/>
      </rPr>
      <t xml:space="preserve"> (Pour les collèges FEC-CSQ dont le syndicat était antérieurement affilié à la FAC</t>
    </r>
    <r>
      <rPr>
        <b/>
        <i/>
        <sz val="10"/>
        <color indexed="17"/>
        <rFont val="TimesNewRoman"/>
      </rPr>
      <t xml:space="preserve">) </t>
    </r>
    <r>
      <rPr>
        <b/>
        <i/>
        <sz val="8"/>
        <color indexed="17"/>
        <rFont val="TimesNewRoman"/>
      </rPr>
      <t xml:space="preserve">
(FEC-CSQ = clause 5-4.25 de l'Annexe  X-1) uniquement pour les collèges dont le syndicat était antérieurement affilié à la FAC</t>
    </r>
  </si>
  <si>
    <t>Justification du besoin de recyclage en fonction de la révision :</t>
  </si>
  <si>
    <t>Nom du programme révisé :</t>
  </si>
  <si>
    <t>Date d'entrée en vigueur :</t>
  </si>
  <si>
    <t xml:space="preserve">AVIS DU COLLÈGE SUR LA RECONNAISSANCE DU DIPLÔME DE MAÎTRISE AUX FINS DE RÉMUNÉRATION </t>
  </si>
  <si>
    <t>Le diplôme de maîtrise sera-t-il reconnu aux fins de rémunération dans la discipline enseignée ou dans une discipline apparentée et utile à l’enseignement de la discipline au contrat de l’enseignante ou l’enseignant?</t>
  </si>
  <si>
    <t>COMMENTAIRES</t>
  </si>
  <si>
    <t>PARTIE IV (Signatures de l'université et du collège)</t>
  </si>
  <si>
    <t xml:space="preserve">Date : </t>
  </si>
  <si>
    <t xml:space="preserve"> 1 - Vous devez cliquer dans la case qui vous concerne et le bloc devient un document word. 2 - Collez votre signature (image) 
3 - Enregistrez votre fichier</t>
  </si>
  <si>
    <t>À L'USAGE EXCLUSIF DU CPNC</t>
  </si>
  <si>
    <t>DISCIPLINE :</t>
  </si>
  <si>
    <t xml:space="preserve">TOTAL SESSIONS :  </t>
  </si>
  <si>
    <r>
      <t xml:space="preserve">TOTAL CRÉDITS  :
      </t>
    </r>
    <r>
      <rPr>
        <b/>
        <i/>
        <sz val="8"/>
        <color indexed="10"/>
        <rFont val="TimesNewRoman"/>
      </rPr>
      <t>Maîtrise</t>
    </r>
  </si>
  <si>
    <t>TOTAL ETC VISÉ :</t>
  </si>
  <si>
    <t>TOTAL JOURS STAGE :</t>
  </si>
  <si>
    <t>TOTAL HEURES COURS :</t>
  </si>
  <si>
    <t>Comité paritaire de placement 
Comité patronal de négociation des collèges
Courriel : cpnc@mes.gouv.qc.ca</t>
  </si>
  <si>
    <t>Choisissez le type de recyclage</t>
  </si>
  <si>
    <t>Aucun</t>
  </si>
  <si>
    <t>Baccalauréat</t>
  </si>
  <si>
    <t>Choisissez votre statut</t>
  </si>
  <si>
    <t>OUI</t>
  </si>
  <si>
    <t>101        Biologie</t>
  </si>
  <si>
    <t xml:space="preserve"> </t>
  </si>
  <si>
    <t>Formation-Maîtrise</t>
  </si>
  <si>
    <t>FNEEQ (CSN)</t>
  </si>
  <si>
    <t>Maitrise</t>
  </si>
  <si>
    <t>Permanent</t>
  </si>
  <si>
    <t>NON</t>
  </si>
  <si>
    <t>105        Culture scientifique et technologique**</t>
  </si>
  <si>
    <t>Abitibi-Témiscamingue</t>
  </si>
  <si>
    <t>FNEEQ-CSN</t>
  </si>
  <si>
    <t>Programme révisé ou réorientation de carrière</t>
  </si>
  <si>
    <t>FEC (CSQ)</t>
  </si>
  <si>
    <t>Autre</t>
  </si>
  <si>
    <t>Non permanent</t>
  </si>
  <si>
    <t>107        Techniques de la santé</t>
  </si>
  <si>
    <t>Ahuntsic</t>
  </si>
  <si>
    <t>Poste réservé</t>
  </si>
  <si>
    <t>109        Éducation physique</t>
  </si>
  <si>
    <t>Alma</t>
  </si>
  <si>
    <t>110        Techniques dentaires</t>
  </si>
  <si>
    <t>André-Laurendeau</t>
  </si>
  <si>
    <t>110-01        Prothèses dentaires</t>
  </si>
  <si>
    <t>Beauce-Appalaches</t>
  </si>
  <si>
    <t>110-02        Denturologie</t>
  </si>
  <si>
    <t>Bois-de-Boulogne</t>
  </si>
  <si>
    <t>FEC-CSQ</t>
  </si>
  <si>
    <t>111        Techniques d'hygiène dentaire</t>
  </si>
  <si>
    <t>120        Techniques de diététique</t>
  </si>
  <si>
    <t>130        Électrophysiologie médicale</t>
  </si>
  <si>
    <t>140        Techniques d’analyses biomédicales</t>
  </si>
  <si>
    <t>Chicoutimi</t>
  </si>
  <si>
    <t xml:space="preserve">141        Techniques d'inhalothérapie </t>
  </si>
  <si>
    <t>Dawson</t>
  </si>
  <si>
    <t>142        Techniques de radiologie</t>
  </si>
  <si>
    <t>Drummondville</t>
  </si>
  <si>
    <t>142-01        Radiodiagnostic</t>
  </si>
  <si>
    <t>Édouard-Montpetit</t>
  </si>
  <si>
    <t>142-02        Médecine nucléaire</t>
  </si>
  <si>
    <t>Garneau</t>
  </si>
  <si>
    <t>142-04         Radio-oncologie</t>
  </si>
  <si>
    <t>Gaspésie et des Îles</t>
  </si>
  <si>
    <t>144        Techniques de réadaptation</t>
  </si>
  <si>
    <t>Gaspésie et des Îles, 
CEC Îles-Madeleine</t>
  </si>
  <si>
    <t>144-01        Réadaptation physique</t>
  </si>
  <si>
    <t>Gaspésie et des Îles, Carleton-sur-mer</t>
  </si>
  <si>
    <t>144-03        Orthèses &amp; prothèses orthopédiques</t>
  </si>
  <si>
    <t>Gaspésie et des Îles, ÉPAQ</t>
  </si>
  <si>
    <t>145        Technologie des sciences naturelles</t>
  </si>
  <si>
    <t>Gérald-Godin</t>
  </si>
  <si>
    <t>145-01        Bioécologie</t>
  </si>
  <si>
    <t xml:space="preserve">Granby </t>
  </si>
  <si>
    <t>145-03        Santé animale</t>
  </si>
  <si>
    <t>Heritage</t>
  </si>
  <si>
    <t>145-04        Aménagement cynégétique et halieutique</t>
  </si>
  <si>
    <t>John Abbott</t>
  </si>
  <si>
    <t>147        Milieu naturel</t>
  </si>
  <si>
    <t>Jonquière</t>
  </si>
  <si>
    <t>152        Gestion et exploitation d’entreprise agricole</t>
  </si>
  <si>
    <t>La Pocatière</t>
  </si>
  <si>
    <t>152-01        Zootechnie</t>
  </si>
  <si>
    <t>Lévis-Lauzon</t>
  </si>
  <si>
    <t>152-02        Phytotechnie</t>
  </si>
  <si>
    <t>Limoilou</t>
  </si>
  <si>
    <t>153        Techniques horticoles</t>
  </si>
  <si>
    <t>Lionel-Groulx</t>
  </si>
  <si>
    <t>153-03        Paysage et commercialisation en horticulture ornementale</t>
  </si>
  <si>
    <t>Maisonneuve</t>
  </si>
  <si>
    <t>153-07        Production horticole et de l’environnement</t>
  </si>
  <si>
    <t>Marie-Victorin</t>
  </si>
  <si>
    <t>154        Technologie des procédés et de la qualité des aliments</t>
  </si>
  <si>
    <t>Matane</t>
  </si>
  <si>
    <t>160        Techniques paramédicales</t>
  </si>
  <si>
    <t>Montmorency</t>
  </si>
  <si>
    <t>160-01        Orthèses visuelles</t>
  </si>
  <si>
    <t>Outaouais</t>
  </si>
  <si>
    <t>160-02        Audio-prothèse</t>
  </si>
  <si>
    <t>Régional de Lanaudière</t>
  </si>
  <si>
    <t>171        Techniques de thanatologie</t>
  </si>
  <si>
    <t>Rimouski</t>
  </si>
  <si>
    <t>180        Soins infirmiers</t>
  </si>
  <si>
    <t>Rivière-du-Loup</t>
  </si>
  <si>
    <t>181        Soins préhospitaliers d’urgence</t>
  </si>
  <si>
    <t>Rosemont</t>
  </si>
  <si>
    <t>190        Technologie forestière</t>
  </si>
  <si>
    <t>Saint-Jean-sur-Richelieu</t>
  </si>
  <si>
    <t>190-02        Technologie forestière</t>
  </si>
  <si>
    <t>Saint-Jérôme</t>
  </si>
  <si>
    <t>190-03        Transformation des produits forestiers</t>
  </si>
  <si>
    <t>Saint-Laurent</t>
  </si>
  <si>
    <t>201        Mathématique</t>
  </si>
  <si>
    <t>Sainte-Foy</t>
  </si>
  <si>
    <t>202        Chimie</t>
  </si>
  <si>
    <t>Sept-Îles</t>
  </si>
  <si>
    <t>203        Physique</t>
  </si>
  <si>
    <t>Shawinigan</t>
  </si>
  <si>
    <t>204        Langage mathématique et informatique*</t>
  </si>
  <si>
    <t>Sherbrooke</t>
  </si>
  <si>
    <t>205        Géologie</t>
  </si>
  <si>
    <t>Sorel-Tracy</t>
  </si>
  <si>
    <t>210        Techniques de chimie industrielle</t>
  </si>
  <si>
    <t>St-Félicien</t>
  </si>
  <si>
    <t>Aucune</t>
  </si>
  <si>
    <t>210-01        Techniques de laboratoire</t>
  </si>
  <si>
    <t>St-Hyacinthe</t>
  </si>
  <si>
    <t>Surplus de personnel</t>
  </si>
  <si>
    <t>210-02        Génie chimique</t>
  </si>
  <si>
    <t>Thetford</t>
  </si>
  <si>
    <t>Fermeture d'un programme</t>
  </si>
  <si>
    <t>210-04         Procédés chimiques</t>
  </si>
  <si>
    <t>Trois-Rivières</t>
  </si>
  <si>
    <t>Suspension d'un programme</t>
  </si>
  <si>
    <t>211        Techniques des matières plastiques</t>
  </si>
  <si>
    <t>Valleyfield</t>
  </si>
  <si>
    <t>221        Technologie du bâtiment et des travaux publics</t>
  </si>
  <si>
    <t>Vanier</t>
  </si>
  <si>
    <t>221-01        Architecture</t>
  </si>
  <si>
    <t>Victoriaville</t>
  </si>
  <si>
    <t>221-02        Génie civil</t>
  </si>
  <si>
    <t>Vieux Montréal</t>
  </si>
  <si>
    <t xml:space="preserve">221-03        Mécanique du bâtiment </t>
  </si>
  <si>
    <t>Année 2020-2021</t>
  </si>
  <si>
    <t>221-04        Estimation et évaluation</t>
  </si>
  <si>
    <t>Automne 2020</t>
  </si>
  <si>
    <t>Hiver 2021</t>
  </si>
  <si>
    <t>Été 2021</t>
  </si>
  <si>
    <t>Automne
2021</t>
  </si>
  <si>
    <t>Hiver 2022</t>
  </si>
  <si>
    <t>Été 2022</t>
  </si>
  <si>
    <t>Titre du diplôme</t>
  </si>
  <si>
    <t>Champ de spécialisation</t>
  </si>
  <si>
    <t>222        Techniques d'aménagement et d’urbanisme</t>
  </si>
  <si>
    <t>Nom</t>
  </si>
  <si>
    <t>Prénom</t>
  </si>
  <si>
    <t>Type de recyclage</t>
  </si>
  <si>
    <t>Syndicat</t>
  </si>
  <si>
    <t>Discipline</t>
  </si>
  <si>
    <t>Permanent ou NP</t>
  </si>
  <si>
    <t>scolarite</t>
  </si>
  <si>
    <t>nb experience</t>
  </si>
  <si>
    <t>echelon</t>
  </si>
  <si>
    <t>Ancienneté 19-20</t>
  </si>
  <si>
    <t>Scolarité  05-06 - 09-10 ou 15-16</t>
  </si>
  <si>
    <t>Échelon  05-06 ou 09-10</t>
  </si>
  <si>
    <t xml:space="preserve">Nb de sessions </t>
  </si>
  <si>
    <t>Nb de crédits à faire</t>
  </si>
  <si>
    <t>Valeur demandée
en ETC</t>
  </si>
  <si>
    <t xml:space="preserve">Nbre heures de cours </t>
  </si>
  <si>
    <t>Nbre jours de stage</t>
  </si>
  <si>
    <t>Avis du college</t>
  </si>
  <si>
    <t>Crédits</t>
  </si>
  <si>
    <t>223        Énergie</t>
  </si>
  <si>
    <t>230        Technologie de la géomatique</t>
  </si>
  <si>
    <t>231        Techniques de la pêche</t>
  </si>
  <si>
    <t>231-01        Aquaculture</t>
  </si>
  <si>
    <t>231-03        Transformation des produits de la mer</t>
  </si>
  <si>
    <t>232        Technologies des pâtes et papiers</t>
  </si>
  <si>
    <t>233        Techniques du meuble et d’ébénisterie</t>
  </si>
  <si>
    <t>235        Production industrielle</t>
  </si>
  <si>
    <t>235-01        Génie industriel</t>
  </si>
  <si>
    <t>235-02        Production pharmaceutique</t>
  </si>
  <si>
    <t>241        Techniques de la mécanique</t>
  </si>
  <si>
    <t>241-05         Maintenance industrielle</t>
  </si>
  <si>
    <t>241-06        Génie mécanique</t>
  </si>
  <si>
    <t>241-11        Matériaux composites</t>
  </si>
  <si>
    <t>241-12        Transformation des matières plastiques</t>
  </si>
  <si>
    <t>242        Dessin technique</t>
  </si>
  <si>
    <t>243        Technologie du génie électrique</t>
  </si>
  <si>
    <t>243-06        Électronique industrielle</t>
  </si>
  <si>
    <t>243-11        Technologie de l’électronique</t>
  </si>
  <si>
    <t>243-15        Systèmes ordinés</t>
  </si>
  <si>
    <t>243-16        Conception électronique</t>
  </si>
  <si>
    <t>244        Technologie physique</t>
  </si>
  <si>
    <t>247        Technologie de systèmes</t>
  </si>
  <si>
    <t>248        Techniques maritimes</t>
  </si>
  <si>
    <t>248-01        Architecture navale</t>
  </si>
  <si>
    <t>248-02        Navigation</t>
  </si>
  <si>
    <t>248-03        Génie mécanique de marine</t>
  </si>
  <si>
    <t>251        Technologie et gestion des textiles</t>
  </si>
  <si>
    <t>251-01        Matières textiles</t>
  </si>
  <si>
    <t>251-02        Production textile</t>
  </si>
  <si>
    <t>260        Techniques de l'eau, de l'air et de l'assainissement</t>
  </si>
  <si>
    <t>260-01        Assainissement de l’eau</t>
  </si>
  <si>
    <t>260-03        Environnement, hygiène et sécurité au travail</t>
  </si>
  <si>
    <t>262        Environnement</t>
  </si>
  <si>
    <t>265        Hygiène industrielle</t>
  </si>
  <si>
    <t>270        Technologie du génie métallurgique</t>
  </si>
  <si>
    <t>271        Technologie minérale</t>
  </si>
  <si>
    <t>271-01        Géologie appliquée</t>
  </si>
  <si>
    <t>271-02         Exploitation</t>
  </si>
  <si>
    <t>271-03        Minéralurgie</t>
  </si>
  <si>
    <t>280        Aéronautique</t>
  </si>
  <si>
    <t>280-01        Construction aéronautique</t>
  </si>
  <si>
    <t>280-02        Pilotage d’aéronefs</t>
  </si>
  <si>
    <t>280-03        Maintenance d’aéronefs</t>
  </si>
  <si>
    <t>280-04        Avionique</t>
  </si>
  <si>
    <t>300        Sciences humaines*</t>
  </si>
  <si>
    <t>305        Sciences humaines (complémentaire) *</t>
  </si>
  <si>
    <t>310        Techniques auxiliaires de la justice</t>
  </si>
  <si>
    <t>310-01        Techniques policières</t>
  </si>
  <si>
    <t>310-02        Intervention en délinquance</t>
  </si>
  <si>
    <t>310-03        Techniques juridiques</t>
  </si>
  <si>
    <t>311        Sécurité incendie</t>
  </si>
  <si>
    <t>320        Géographie</t>
  </si>
  <si>
    <t>322        Techniques d’éducation à l’enfance</t>
  </si>
  <si>
    <t>330        Histoire</t>
  </si>
  <si>
    <t>332        Civilisations anciennes</t>
  </si>
  <si>
    <t>340        Philosophie</t>
  </si>
  <si>
    <t>345        Humanities</t>
  </si>
  <si>
    <t>350        Psychologie</t>
  </si>
  <si>
    <t>351        Techniques d'éducation spécialisée</t>
  </si>
  <si>
    <t>352        Techniques de gérontologie</t>
  </si>
  <si>
    <t>353        Techniques d'accueil</t>
  </si>
  <si>
    <t>354        Techniques d'animation</t>
  </si>
  <si>
    <t>360        Multidisciplinaire*</t>
  </si>
  <si>
    <t>370        Science des religions</t>
  </si>
  <si>
    <t>371        Pastorale</t>
  </si>
  <si>
    <t>381        Anthropologie</t>
  </si>
  <si>
    <t>383        Économique</t>
  </si>
  <si>
    <t>384        Techniques de recherche sociale</t>
  </si>
  <si>
    <t>385        Science politique</t>
  </si>
  <si>
    <t>386        Organisation communautaire</t>
  </si>
  <si>
    <t>387        Sociologie</t>
  </si>
  <si>
    <t>388        Techniques de travail social</t>
  </si>
  <si>
    <t>391        Techniques d’intervention en loisir</t>
  </si>
  <si>
    <t>393        Techniques de la documentation</t>
  </si>
  <si>
    <t>394        Relations publiques</t>
  </si>
  <si>
    <t>401        Administration</t>
  </si>
  <si>
    <t>410        Techniques administratives</t>
  </si>
  <si>
    <t>410-01        Gestion de commerces</t>
  </si>
  <si>
    <t>410-07        Logistique du transport</t>
  </si>
  <si>
    <t>410-08        Comptabilité et gestion</t>
  </si>
  <si>
    <t>410-15        Conseil en assurances et en services financiers</t>
  </si>
  <si>
    <t>411        Archives médicales</t>
  </si>
  <si>
    <t>412        Techniques de bureautique</t>
  </si>
  <si>
    <t>413        Coopération</t>
  </si>
  <si>
    <t>414        Techniques de tourisme</t>
  </si>
  <si>
    <t>414-01        Tourisme</t>
  </si>
  <si>
    <t>414-02        Tourisme d’aventure</t>
  </si>
  <si>
    <t>415        Techniques administratives (2)</t>
  </si>
  <si>
    <t>420        Techniques de l’informatique</t>
  </si>
  <si>
    <t xml:space="preserve">420-01        Informatique </t>
  </si>
  <si>
    <t>420-02        Informatique industrielle</t>
  </si>
  <si>
    <t>430        Techniques de gestion hôtelière et des services alimentaires</t>
  </si>
  <si>
    <t>430-01        Gestion hôtelière</t>
  </si>
  <si>
    <t>430-02        Gestion d’un établissement de restauration</t>
  </si>
  <si>
    <t>500        Arts*</t>
  </si>
  <si>
    <t>502        Arts et lettres*</t>
  </si>
  <si>
    <t>504        Art et esthétique*</t>
  </si>
  <si>
    <t>506        Danse</t>
  </si>
  <si>
    <t>510        Arts plastiques</t>
  </si>
  <si>
    <t>511        Arts plastiques</t>
  </si>
  <si>
    <t>520        Esthétique et histoire de l'art</t>
  </si>
  <si>
    <t>530        Cinéma</t>
  </si>
  <si>
    <t>550        Musique</t>
  </si>
  <si>
    <t>551        Techniques professionnelles de musique et chanson</t>
  </si>
  <si>
    <t>560        Théâtre</t>
  </si>
  <si>
    <t>561        Théâtre professionnel</t>
  </si>
  <si>
    <t>561-01        Interprétation théâtrale</t>
  </si>
  <si>
    <t>561-02        Théâtre - Production</t>
  </si>
  <si>
    <t>561-06        Danse-Interprétation</t>
  </si>
  <si>
    <t>570        Arts appliqués</t>
  </si>
  <si>
    <t>570-02        Design de présentation</t>
  </si>
  <si>
    <t>570-03        Design d’intérieur</t>
  </si>
  <si>
    <t>570-04        Photographie</t>
  </si>
  <si>
    <t>570-06        Graphisme</t>
  </si>
  <si>
    <t>570-07        Design industriel</t>
  </si>
  <si>
    <t>570-09        Muséologie</t>
  </si>
  <si>
    <t>571        Industrie de la mode</t>
  </si>
  <si>
    <t>571-03        Gestion de la production du vêtement</t>
  </si>
  <si>
    <t>571-04        Commercialisation de la mode</t>
  </si>
  <si>
    <t>571-07        Design de la mode</t>
  </si>
  <si>
    <t>573        Métiers d'art</t>
  </si>
  <si>
    <t>574        Dessin animé</t>
  </si>
  <si>
    <t>581        Communications graphiques</t>
  </si>
  <si>
    <t>581-01        Gestion de projet en communications graphiques</t>
  </si>
  <si>
    <t>581-04        Impression</t>
  </si>
  <si>
    <t>581-07        Infographie en préimpression</t>
  </si>
  <si>
    <t>582        Techniques d’intégration multimédia</t>
  </si>
  <si>
    <t>585        Communication (préuniversitaire)</t>
  </si>
  <si>
    <t>589        Techniques des communications</t>
  </si>
  <si>
    <t>589-01        Communication dans les médias</t>
  </si>
  <si>
    <t>589-02         Production et postproduction télévisuelles</t>
  </si>
  <si>
    <t>601        Français (langue et littérature)</t>
  </si>
  <si>
    <t>602        Français (langue seconde)</t>
  </si>
  <si>
    <t>603        Anglais (langue et littérature)</t>
  </si>
  <si>
    <t>604        Anglais (langue seconde)</t>
  </si>
  <si>
    <t>607        Espagnol</t>
  </si>
  <si>
    <t>608        Italien</t>
  </si>
  <si>
    <t>609        Allemand</t>
  </si>
  <si>
    <t>610        Russe</t>
  </si>
  <si>
    <t>611        Hébreu</t>
  </si>
  <si>
    <t>612        Yiddish</t>
  </si>
  <si>
    <t>613        Chinois</t>
  </si>
  <si>
    <t>614        Langues autochtones</t>
  </si>
  <si>
    <t>615        Langues anciennes</t>
  </si>
  <si>
    <t>616        Arabe</t>
  </si>
  <si>
    <t>617        Langue des signes québécoise</t>
  </si>
  <si>
    <t>618        Langue moderne</t>
  </si>
  <si>
    <t>620        Sciences de la parole</t>
  </si>
  <si>
    <t>Abitibi Témiscamingue</t>
  </si>
  <si>
    <t>Baie-Comeau</t>
  </si>
  <si>
    <t>Bois de Boulogne</t>
  </si>
  <si>
    <t xml:space="preserve">Champlain Regional College </t>
  </si>
  <si>
    <t>Édouard Montpetit</t>
  </si>
  <si>
    <t>François Xavier Garneau</t>
  </si>
  <si>
    <t>Gaspésie et des Îles, Gaspé</t>
  </si>
  <si>
    <t>Gérald Godin</t>
  </si>
  <si>
    <t>Granby - Haute Yamaska</t>
  </si>
  <si>
    <t>Lévis Lauzon</t>
  </si>
  <si>
    <t>Lionel Groulx</t>
  </si>
  <si>
    <t>Rivière du Loup</t>
  </si>
  <si>
    <t>Saint Jean sur Richelieu</t>
  </si>
  <si>
    <t>Saint Jérôme</t>
  </si>
  <si>
    <t>Saint Laurent</t>
  </si>
  <si>
    <t xml:space="preserve">Thetford- Région de l'Amiante </t>
  </si>
  <si>
    <t>Vieux-Montréal</t>
  </si>
  <si>
    <t>VOUS DEVEZ ENREGISTRER LE FICHIER AVANT DE COMMENCER L'ENTRÉE DES DONNÉES.</t>
  </si>
  <si>
    <t>DOUBLE-CLIQUEZ SUR LES FICHIERS 
CI-DESSUS ET LISEZ ATTENTIVEMENT LES DIRECTIVES 
DU GUIDE AVANT DE REMPLIR
 LE FORMULAIRE</t>
  </si>
  <si>
    <t>Nombre d'années de scolarité au dernier jour de l'année d'engagement 2021-2022 :</t>
  </si>
  <si>
    <t>Champlain à Lennoxville</t>
  </si>
  <si>
    <t>Champlain – St. Lawrence</t>
  </si>
  <si>
    <t>Champlain à St-Lambert</t>
  </si>
  <si>
    <t>Liste des programmes révisés- FEC 2022</t>
  </si>
  <si>
    <t>Guide du formulaire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</si>
</sst>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numFmt numFmtId="165" formatCode="[$-F800]dddd\,\ mmmm\ dd\,\ yyyy"/>
    <numFmt numFmtId="166" formatCode="0.0000"/>
  </numFmts>
  <fonts count="97">
    <font>
      <sz val="12"/>
      <color theme="1"/>
      <name val="TimesNewRoman"/>
      <family val="2"/>
    </font>
    <font>
      <i/>
      <sz val="9"/>
      <color indexed="12"/>
      <name val="TimesNewRoman"/>
    </font>
    <font>
      <b/>
      <sz val="9"/>
      <color indexed="12"/>
      <name val="TimesNewRoman"/>
    </font>
    <font>
      <b/>
      <i/>
      <sz val="9"/>
      <color indexed="12"/>
      <name val="TimesNewRoman"/>
    </font>
    <font>
      <b/>
      <i/>
      <sz val="11"/>
      <name val="TimesNewRoman"/>
    </font>
    <font>
      <i/>
      <sz val="8"/>
      <name val="TimesNewRoman"/>
    </font>
    <font>
      <b/>
      <sz val="12"/>
      <name val="Times New Roman"/>
      <family val="1"/>
    </font>
    <font>
      <sz val="12"/>
      <name val="Times New Roman"/>
      <family val="1"/>
    </font>
    <font>
      <b/>
      <sz val="10"/>
      <color indexed="81"/>
      <name val="Tahoma"/>
      <family val="2"/>
    </font>
    <font>
      <sz val="10"/>
      <color indexed="81"/>
      <name val="Tahoma"/>
      <family val="2"/>
    </font>
    <font>
      <b/>
      <sz val="12"/>
      <name val="TimesNewRoman"/>
    </font>
    <font>
      <sz val="8"/>
      <name val="TimesNewRoman"/>
      <family val="2"/>
    </font>
    <font>
      <b/>
      <i/>
      <sz val="8"/>
      <color indexed="10"/>
      <name val="TimesNewRoman"/>
    </font>
    <font>
      <b/>
      <sz val="14"/>
      <name val="TimesNewRoman"/>
    </font>
    <font>
      <sz val="12"/>
      <name val="TimesNewRoman"/>
      <family val="2"/>
    </font>
    <font>
      <i/>
      <sz val="12"/>
      <name val="TimesNewRoman"/>
    </font>
    <font>
      <sz val="12"/>
      <name val="Arial"/>
      <family val="2"/>
    </font>
    <font>
      <b/>
      <sz val="9"/>
      <name val="TimesNewRoman"/>
    </font>
    <font>
      <b/>
      <sz val="12"/>
      <name val="TimesNewRoman"/>
      <family val="2"/>
    </font>
    <font>
      <b/>
      <u/>
      <sz val="9"/>
      <color indexed="12"/>
      <name val="TimesNewRoman"/>
    </font>
    <font>
      <sz val="11"/>
      <name val="Arial"/>
      <family val="2"/>
    </font>
    <font>
      <b/>
      <sz val="9"/>
      <color indexed="17"/>
      <name val="TimesNewRoman"/>
    </font>
    <font>
      <b/>
      <sz val="10"/>
      <color indexed="17"/>
      <name val="TimesNewRoman"/>
    </font>
    <font>
      <b/>
      <sz val="12"/>
      <color indexed="17"/>
      <name val="TimesNewRoman"/>
    </font>
    <font>
      <b/>
      <i/>
      <sz val="8"/>
      <color indexed="17"/>
      <name val="TimesNewRoman"/>
    </font>
    <font>
      <b/>
      <i/>
      <vertAlign val="superscript"/>
      <sz val="8"/>
      <color indexed="17"/>
      <name val="TimesNewRoman"/>
    </font>
    <font>
      <b/>
      <i/>
      <sz val="10"/>
      <color indexed="17"/>
      <name val="TimesNewRoman"/>
    </font>
    <font>
      <b/>
      <sz val="12"/>
      <color indexed="10"/>
      <name val="TimesNewRoman"/>
    </font>
    <font>
      <b/>
      <sz val="8"/>
      <name val="TimesNewRoman"/>
      <family val="2"/>
    </font>
    <font>
      <b/>
      <sz val="8"/>
      <name val="Arial"/>
      <family val="2"/>
    </font>
    <font>
      <sz val="12"/>
      <color theme="0"/>
      <name val="TimesNewRoman"/>
      <family val="2"/>
    </font>
    <font>
      <sz val="9"/>
      <color rgb="FF0000FF"/>
      <name val="TimesNewRoman"/>
      <family val="2"/>
    </font>
    <font>
      <sz val="9"/>
      <color rgb="FF0000FF"/>
      <name val="TimesNewRoman"/>
    </font>
    <font>
      <sz val="9"/>
      <color rgb="FF00B050"/>
      <name val="TimesNewRoman"/>
      <family val="2"/>
    </font>
    <font>
      <i/>
      <sz val="9"/>
      <color rgb="FF0000FF"/>
      <name val="TimesNewRoman"/>
    </font>
    <font>
      <b/>
      <sz val="9"/>
      <color rgb="FF00B050"/>
      <name val="TimesNewRoman"/>
      <family val="2"/>
    </font>
    <font>
      <b/>
      <sz val="9"/>
      <color rgb="FFFF0000"/>
      <name val="TimesNewRoman"/>
    </font>
    <font>
      <sz val="8"/>
      <color rgb="FF0000FF"/>
      <name val="TimesNewRoman"/>
      <family val="2"/>
    </font>
    <font>
      <b/>
      <sz val="9"/>
      <color rgb="FF0000FF"/>
      <name val="TimesNewRoman"/>
    </font>
    <font>
      <i/>
      <sz val="9"/>
      <color theme="0"/>
      <name val="TimesNewRoman"/>
    </font>
    <font>
      <b/>
      <i/>
      <sz val="8"/>
      <color rgb="FF0000FF"/>
      <name val="TimesNewRoman"/>
    </font>
    <font>
      <b/>
      <sz val="9"/>
      <color rgb="FF00B050"/>
      <name val="TimesNewRoman"/>
    </font>
    <font>
      <i/>
      <sz val="8"/>
      <color rgb="FF0000FF"/>
      <name val="TimesNewRoman"/>
    </font>
    <font>
      <i/>
      <sz val="9"/>
      <color rgb="FFFF0000"/>
      <name val="TimesNewRoman"/>
    </font>
    <font>
      <i/>
      <sz val="8"/>
      <color rgb="FFFF0000"/>
      <name val="TimesNewRoman"/>
    </font>
    <font>
      <b/>
      <sz val="11"/>
      <color rgb="FF0000FF"/>
      <name val="TimesNewRoman"/>
    </font>
    <font>
      <b/>
      <sz val="8"/>
      <color rgb="FF0000FF"/>
      <name val="TimesNewRoman"/>
      <family val="2"/>
    </font>
    <font>
      <b/>
      <sz val="8"/>
      <color rgb="FFFF0000"/>
      <name val="TimesNewRoman"/>
      <family val="2"/>
    </font>
    <font>
      <sz val="9"/>
      <color rgb="FFC00000"/>
      <name val="TimesNewRoman"/>
      <family val="2"/>
    </font>
    <font>
      <sz val="7"/>
      <color rgb="FF0000FF"/>
      <name val="TimesNewRoman"/>
    </font>
    <font>
      <b/>
      <sz val="9"/>
      <color rgb="FF0033CC"/>
      <name val="TimesNewRoman"/>
    </font>
    <font>
      <b/>
      <i/>
      <sz val="9"/>
      <color rgb="FF0000FF"/>
      <name val="TimesNewRoman"/>
    </font>
    <font>
      <b/>
      <sz val="24"/>
      <color rgb="FFFF0000"/>
      <name val="TimesNewRoman"/>
    </font>
    <font>
      <b/>
      <sz val="8"/>
      <color rgb="FFFF0000"/>
      <name val="TimesNewRoman"/>
    </font>
    <font>
      <sz val="9"/>
      <color rgb="FFFF0000"/>
      <name val="TimesNewRoman"/>
    </font>
    <font>
      <sz val="9"/>
      <color rgb="FF00B050"/>
      <name val="TimesNewRoman"/>
    </font>
    <font>
      <sz val="9"/>
      <color rgb="FFFF0000"/>
      <name val="TimesNewRoman"/>
      <family val="2"/>
    </font>
    <font>
      <b/>
      <sz val="14"/>
      <color rgb="FFFF0000"/>
      <name val="TimesNewRoman"/>
    </font>
    <font>
      <b/>
      <sz val="9"/>
      <name val="Calibri"/>
      <family val="2"/>
      <scheme val="minor"/>
    </font>
    <font>
      <b/>
      <sz val="8"/>
      <color rgb="FF0033CC"/>
      <name val="TimesNewRoman"/>
    </font>
    <font>
      <b/>
      <sz val="12"/>
      <color theme="0"/>
      <name val="TimesNewRoman"/>
    </font>
    <font>
      <sz val="9"/>
      <color theme="0" tint="-0.249977111117893"/>
      <name val="TimesNewRoman"/>
    </font>
    <font>
      <b/>
      <sz val="12"/>
      <color rgb="FF0000FF"/>
      <name val="TimesNewRoman"/>
    </font>
    <font>
      <b/>
      <i/>
      <sz val="9"/>
      <color rgb="FFFF0000"/>
      <name val="TimesNewRoman"/>
    </font>
    <font>
      <b/>
      <sz val="9"/>
      <color theme="0"/>
      <name val="TimesNewRoman"/>
    </font>
    <font>
      <b/>
      <i/>
      <sz val="8"/>
      <color rgb="FFFF0000"/>
      <name val="TimesNewRoman"/>
    </font>
    <font>
      <b/>
      <sz val="9"/>
      <color theme="6" tint="-0.499984740745262"/>
      <name val="TimesNewRoman"/>
    </font>
    <font>
      <b/>
      <sz val="9"/>
      <color theme="0" tint="-0.249977111117893"/>
      <name val="TimesNewRoman"/>
    </font>
    <font>
      <sz val="9"/>
      <color theme="6" tint="-0.499984740745262"/>
      <name val="TimesNewRoman"/>
    </font>
    <font>
      <i/>
      <sz val="9"/>
      <color theme="6" tint="-0.499984740745262"/>
      <name val="TimesNewRoman"/>
    </font>
    <font>
      <b/>
      <sz val="10"/>
      <color theme="6" tint="-0.499984740745262"/>
      <name val="TimesNewRoman"/>
    </font>
    <font>
      <sz val="10"/>
      <color rgb="FF0000FF"/>
      <name val="TimesNewRoman"/>
      <family val="2"/>
    </font>
    <font>
      <b/>
      <sz val="8"/>
      <name val="Calibri"/>
      <family val="2"/>
      <scheme val="minor"/>
    </font>
    <font>
      <b/>
      <sz val="14"/>
      <color rgb="FF0000FF"/>
      <name val="TimesNewRoman"/>
    </font>
    <font>
      <b/>
      <sz val="26"/>
      <color theme="0"/>
      <name val="TimesNewRoman"/>
    </font>
    <font>
      <b/>
      <sz val="20"/>
      <color rgb="FF00B050"/>
      <name val="TimesNewRoman"/>
    </font>
    <font>
      <b/>
      <sz val="24"/>
      <color rgb="FF00B050"/>
      <name val="TimesNewRoman"/>
    </font>
    <font>
      <b/>
      <sz val="9"/>
      <color rgb="FF0000FF"/>
      <name val="TimesNewRoman"/>
      <family val="2"/>
    </font>
    <font>
      <b/>
      <sz val="12"/>
      <color theme="6" tint="-0.499984740745262"/>
      <name val="TimesNewRoman"/>
    </font>
    <font>
      <i/>
      <sz val="9"/>
      <color rgb="FF00B050"/>
      <name val="TimesNewRoman"/>
    </font>
    <font>
      <b/>
      <sz val="11"/>
      <color theme="6" tint="-0.499984740745262"/>
      <name val="TimesNewRoman"/>
    </font>
    <font>
      <sz val="7"/>
      <color theme="1" tint="0.34998626667073579"/>
      <name val="TimesNewRoman"/>
    </font>
    <font>
      <sz val="8"/>
      <color rgb="FF00B050"/>
      <name val="TimesNewRoman"/>
    </font>
    <font>
      <b/>
      <sz val="9"/>
      <color rgb="FF3333FF"/>
      <name val="TimesNewRoman"/>
    </font>
    <font>
      <b/>
      <sz val="14"/>
      <color theme="6" tint="-0.499984740745262"/>
      <name val="TimesNewRoman"/>
    </font>
    <font>
      <b/>
      <sz val="11"/>
      <color theme="0"/>
      <name val="TimesNewRoman"/>
    </font>
    <font>
      <b/>
      <u/>
      <sz val="10"/>
      <color theme="6" tint="-0.499984740745262"/>
      <name val="TimesNewRoman"/>
    </font>
    <font>
      <b/>
      <i/>
      <sz val="12"/>
      <color theme="6" tint="-0.499984740745262"/>
      <name val="TimesNewRoman"/>
    </font>
    <font>
      <sz val="10"/>
      <color theme="1"/>
      <name val="Calibri"/>
      <family val="2"/>
      <scheme val="minor"/>
    </font>
    <font>
      <sz val="9"/>
      <color theme="1"/>
      <name val="Arial"/>
      <family val="2"/>
    </font>
    <font>
      <b/>
      <sz val="8"/>
      <color theme="1"/>
      <name val="Calibri"/>
      <family val="2"/>
      <scheme val="minor"/>
    </font>
    <font>
      <b/>
      <sz val="8"/>
      <color theme="1"/>
      <name val="Arial"/>
      <family val="2"/>
    </font>
    <font>
      <b/>
      <i/>
      <sz val="9"/>
      <color rgb="FF00B050"/>
      <name val="TimesNewRoman"/>
    </font>
    <font>
      <b/>
      <sz val="10"/>
      <color rgb="FF00B050"/>
      <name val="TimesNewRoman"/>
    </font>
    <font>
      <sz val="9"/>
      <color rgb="FFE10FC8"/>
      <name val="TimesNewRoman"/>
      <family val="2"/>
    </font>
    <font>
      <u/>
      <sz val="8"/>
      <color rgb="FFE10FC8"/>
      <name val="TimesNewRoman"/>
      <family val="2"/>
    </font>
    <font>
      <b/>
      <sz val="12"/>
      <color rgb="FFFF0000"/>
      <name val="TimesNewRoman"/>
    </font>
  </fonts>
  <fills count="12">
    <fill>
      <patternFill patternType="none"/>
    </fill>
    <fill>
      <patternFill patternType="gray125"/>
    </fill>
    <fill>
      <patternFill patternType="solid">
        <fgColor theme="4"/>
      </patternFill>
    </fill>
    <fill>
      <patternFill patternType="solid">
        <fgColor theme="7"/>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4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theme="6" tint="-0.24994659260841701"/>
      </right>
      <top/>
      <bottom/>
      <diagonal/>
    </border>
    <border>
      <left style="thin">
        <color theme="6" tint="-0.24994659260841701"/>
      </left>
      <right/>
      <top/>
      <bottom/>
      <diagonal/>
    </border>
    <border>
      <left style="thin">
        <color theme="6" tint="-0.24994659260841701"/>
      </left>
      <right style="thin">
        <color indexed="64"/>
      </right>
      <top style="thin">
        <color indexed="64"/>
      </top>
      <bottom style="thin">
        <color indexed="64"/>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right style="thin">
        <color theme="6" tint="-0.24994659260841701"/>
      </right>
      <top/>
      <bottom style="thin">
        <color theme="6" tint="-0.24994659260841701"/>
      </bottom>
      <diagonal/>
    </border>
    <border>
      <left style="thin">
        <color theme="6" tint="-0.24994659260841701"/>
      </left>
      <right/>
      <top style="thin">
        <color indexed="64"/>
      </top>
      <bottom/>
      <diagonal/>
    </border>
    <border>
      <left style="thin">
        <color theme="6" tint="-0.24994659260841701"/>
      </left>
      <right/>
      <top/>
      <bottom style="thin">
        <color indexed="64"/>
      </bottom>
      <diagonal/>
    </border>
    <border>
      <left style="thin">
        <color theme="6" tint="-0.24994659260841701"/>
      </left>
      <right style="thin">
        <color indexed="64"/>
      </right>
      <top/>
      <bottom/>
      <diagonal/>
    </border>
    <border>
      <left style="thin">
        <color theme="6" tint="-0.24994659260841701"/>
      </left>
      <right style="thin">
        <color indexed="64"/>
      </right>
      <top/>
      <bottom style="thin">
        <color indexed="64"/>
      </bottom>
      <diagonal/>
    </border>
    <border>
      <left style="thin">
        <color indexed="64"/>
      </left>
      <right style="thin">
        <color theme="6" tint="-0.24994659260841701"/>
      </right>
      <top/>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diagonal/>
    </border>
    <border>
      <left/>
      <right style="thin">
        <color theme="6" tint="-0.24994659260841701"/>
      </right>
      <top style="thin">
        <color theme="6" tint="-0.24994659260841701"/>
      </top>
      <bottom style="thin">
        <color theme="6" tint="-0.24994659260841701"/>
      </bottom>
      <diagonal/>
    </border>
    <border>
      <left/>
      <right style="thin">
        <color theme="6" tint="-0.24994659260841701"/>
      </right>
      <top style="thin">
        <color theme="6" tint="-0.499984740745262"/>
      </top>
      <bottom style="thin">
        <color theme="6" tint="-0.499984740745262"/>
      </bottom>
      <diagonal/>
    </border>
    <border>
      <left style="thin">
        <color theme="6" tint="-0.24994659260841701"/>
      </left>
      <right/>
      <top style="thin">
        <color theme="6" tint="-0.24994659260841701"/>
      </top>
      <bottom style="thin">
        <color indexed="64"/>
      </bottom>
      <diagonal/>
    </border>
    <border>
      <left/>
      <right/>
      <top style="thin">
        <color theme="6" tint="-0.24994659260841701"/>
      </top>
      <bottom style="thin">
        <color indexed="64"/>
      </bottom>
      <diagonal/>
    </border>
    <border>
      <left/>
      <right style="thin">
        <color theme="6" tint="-0.24994659260841701"/>
      </right>
      <top style="thin">
        <color theme="6" tint="-0.24994659260841701"/>
      </top>
      <bottom style="thin">
        <color indexed="64"/>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style="thin">
        <color theme="6" tint="-0.24994659260841701"/>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24994659260841701"/>
      </right>
      <top style="thin">
        <color indexed="64"/>
      </top>
      <bottom style="thin">
        <color indexed="64"/>
      </bottom>
      <diagonal/>
    </border>
    <border>
      <left style="thin">
        <color theme="6" tint="-0.24994659260841701"/>
      </left>
      <right/>
      <top style="thin">
        <color indexed="64"/>
      </top>
      <bottom style="thin">
        <color theme="6" tint="-0.24994659260841701"/>
      </bottom>
      <diagonal/>
    </border>
    <border>
      <left/>
      <right/>
      <top style="thin">
        <color indexed="64"/>
      </top>
      <bottom style="thin">
        <color theme="6" tint="-0.24994659260841701"/>
      </bottom>
      <diagonal/>
    </border>
    <border>
      <left/>
      <right style="thin">
        <color theme="6" tint="-0.24994659260841701"/>
      </right>
      <top style="thin">
        <color indexed="64"/>
      </top>
      <bottom style="thin">
        <color theme="6" tint="-0.24994659260841701"/>
      </bottom>
      <diagonal/>
    </border>
  </borders>
  <cellStyleXfs count="3">
    <xf numFmtId="0" fontId="0" fillId="0" borderId="0"/>
    <xf numFmtId="0" fontId="30" fillId="2" borderId="0" applyNumberFormat="0" applyBorder="0" applyAlignment="0" applyProtection="0"/>
    <xf numFmtId="0" fontId="30" fillId="3" borderId="0" applyNumberFormat="0" applyBorder="0" applyAlignment="0" applyProtection="0"/>
  </cellStyleXfs>
  <cellXfs count="522">
    <xf numFmtId="0" fontId="0" fillId="0" borderId="0" xfId="0"/>
    <xf numFmtId="0" fontId="31" fillId="4" borderId="0" xfId="0" applyFont="1" applyFill="1"/>
    <xf numFmtId="0" fontId="31" fillId="4" borderId="1" xfId="0" applyFont="1" applyFill="1" applyBorder="1"/>
    <xf numFmtId="0" fontId="31" fillId="4" borderId="2" xfId="0" applyFont="1" applyFill="1" applyBorder="1"/>
    <xf numFmtId="0" fontId="32" fillId="4" borderId="1" xfId="0" applyFont="1" applyFill="1" applyBorder="1"/>
    <xf numFmtId="0" fontId="33" fillId="4" borderId="3" xfId="0" applyFont="1" applyFill="1" applyBorder="1" applyAlignment="1" applyProtection="1">
      <alignment horizontal="center"/>
      <protection locked="0"/>
    </xf>
    <xf numFmtId="0" fontId="34" fillId="4" borderId="0" xfId="0" applyFont="1" applyFill="1" applyAlignment="1">
      <alignment horizontal="center"/>
    </xf>
    <xf numFmtId="0" fontId="31" fillId="4" borderId="4" xfId="0" applyFont="1" applyFill="1" applyBorder="1"/>
    <xf numFmtId="3" fontId="6" fillId="4" borderId="5" xfId="0" applyNumberFormat="1" applyFont="1" applyFill="1" applyBorder="1"/>
    <xf numFmtId="49" fontId="7" fillId="4" borderId="5" xfId="0" applyNumberFormat="1" applyFont="1" applyFill="1" applyBorder="1" applyAlignment="1">
      <alignment horizontal="right"/>
    </xf>
    <xf numFmtId="0" fontId="0" fillId="4" borderId="5" xfId="0" applyFill="1" applyBorder="1"/>
    <xf numFmtId="0" fontId="0" fillId="4" borderId="0" xfId="0" applyFill="1"/>
    <xf numFmtId="0" fontId="33" fillId="4" borderId="5" xfId="0" applyFont="1" applyFill="1" applyBorder="1" applyAlignment="1" applyProtection="1">
      <alignment horizontal="center"/>
      <protection locked="0"/>
    </xf>
    <xf numFmtId="0" fontId="35" fillId="4" borderId="3" xfId="0" applyFont="1" applyFill="1" applyBorder="1" applyAlignment="1" applyProtection="1">
      <alignment horizontal="center"/>
      <protection locked="0"/>
    </xf>
    <xf numFmtId="0" fontId="32" fillId="4" borderId="0" xfId="0" applyFont="1" applyFill="1"/>
    <xf numFmtId="0" fontId="32" fillId="4" borderId="3" xfId="0" applyFont="1" applyFill="1" applyBorder="1"/>
    <xf numFmtId="0" fontId="33" fillId="4" borderId="3" xfId="0" applyFont="1" applyFill="1" applyBorder="1" applyAlignment="1">
      <alignment horizontal="center"/>
    </xf>
    <xf numFmtId="0" fontId="36" fillId="4" borderId="0" xfId="0" applyFont="1" applyFill="1" applyAlignment="1">
      <alignment vertical="center"/>
    </xf>
    <xf numFmtId="0" fontId="32" fillId="4" borderId="0" xfId="0" applyFont="1" applyFill="1" applyAlignment="1">
      <alignment horizontal="center"/>
    </xf>
    <xf numFmtId="165" fontId="31" fillId="4" borderId="2" xfId="0" applyNumberFormat="1" applyFont="1" applyFill="1" applyBorder="1" applyAlignment="1">
      <alignment horizontal="center"/>
    </xf>
    <xf numFmtId="0" fontId="31" fillId="5" borderId="0" xfId="0" applyFont="1" applyFill="1"/>
    <xf numFmtId="0" fontId="37" fillId="5" borderId="0" xfId="0" applyFont="1" applyFill="1"/>
    <xf numFmtId="0" fontId="38" fillId="4" borderId="1" xfId="0" applyFont="1" applyFill="1" applyBorder="1"/>
    <xf numFmtId="0" fontId="33" fillId="4" borderId="0" xfId="0" applyFont="1" applyFill="1" applyAlignment="1">
      <alignment horizontal="center"/>
    </xf>
    <xf numFmtId="0" fontId="33" fillId="4" borderId="0" xfId="0" applyFont="1" applyFill="1"/>
    <xf numFmtId="0" fontId="36" fillId="4" borderId="0" xfId="0" applyFont="1" applyFill="1" applyAlignment="1">
      <alignment wrapText="1"/>
    </xf>
    <xf numFmtId="0" fontId="31" fillId="4" borderId="6" xfId="0" applyFont="1" applyFill="1" applyBorder="1"/>
    <xf numFmtId="0" fontId="31" fillId="4" borderId="7" xfId="0" applyFont="1" applyFill="1" applyBorder="1"/>
    <xf numFmtId="0" fontId="38" fillId="4" borderId="0" xfId="0" applyFont="1" applyFill="1"/>
    <xf numFmtId="0" fontId="38" fillId="4" borderId="6" xfId="0" applyFont="1" applyFill="1" applyBorder="1"/>
    <xf numFmtId="0" fontId="38" fillId="4" borderId="1" xfId="0" applyFont="1" applyFill="1" applyBorder="1" applyAlignment="1">
      <alignment horizontal="right"/>
    </xf>
    <xf numFmtId="166" fontId="38" fillId="4" borderId="0" xfId="0" applyNumberFormat="1" applyFont="1" applyFill="1" applyAlignment="1">
      <alignment horizontal="center"/>
    </xf>
    <xf numFmtId="0" fontId="38" fillId="4" borderId="1" xfId="0" applyFont="1" applyFill="1" applyBorder="1" applyAlignment="1">
      <alignment horizontal="center"/>
    </xf>
    <xf numFmtId="1" fontId="31" fillId="4" borderId="0" xfId="0" applyNumberFormat="1" applyFont="1" applyFill="1" applyAlignment="1">
      <alignment horizontal="center"/>
    </xf>
    <xf numFmtId="0" fontId="35" fillId="4" borderId="6" xfId="0" applyFont="1" applyFill="1" applyBorder="1"/>
    <xf numFmtId="0" fontId="38" fillId="4" borderId="8" xfId="0" applyFont="1" applyFill="1" applyBorder="1" applyAlignment="1">
      <alignment horizontal="center"/>
    </xf>
    <xf numFmtId="0" fontId="35" fillId="4" borderId="0" xfId="0" applyFont="1" applyFill="1"/>
    <xf numFmtId="166" fontId="39" fillId="4" borderId="9" xfId="0" applyNumberFormat="1" applyFont="1" applyFill="1" applyBorder="1" applyAlignment="1">
      <alignment horizontal="center"/>
    </xf>
    <xf numFmtId="166" fontId="39" fillId="4" borderId="9" xfId="0" applyNumberFormat="1" applyFont="1" applyFill="1" applyBorder="1"/>
    <xf numFmtId="0" fontId="34" fillId="4" borderId="10" xfId="0" applyFont="1" applyFill="1" applyBorder="1"/>
    <xf numFmtId="0" fontId="38" fillId="4" borderId="11" xfId="0" applyFont="1" applyFill="1" applyBorder="1" applyAlignment="1">
      <alignment horizontal="left"/>
    </xf>
    <xf numFmtId="1" fontId="38" fillId="4" borderId="8" xfId="0" applyNumberFormat="1" applyFont="1" applyFill="1" applyBorder="1" applyAlignment="1">
      <alignment horizontal="center"/>
    </xf>
    <xf numFmtId="0" fontId="38" fillId="4" borderId="2" xfId="0" applyFont="1" applyFill="1" applyBorder="1" applyAlignment="1">
      <alignment horizontal="right"/>
    </xf>
    <xf numFmtId="1" fontId="40" fillId="4" borderId="9" xfId="0" applyNumberFormat="1" applyFont="1" applyFill="1" applyBorder="1" applyAlignment="1">
      <alignment horizontal="center"/>
    </xf>
    <xf numFmtId="1" fontId="31" fillId="4" borderId="9" xfId="0" applyNumberFormat="1" applyFont="1" applyFill="1" applyBorder="1" applyAlignment="1">
      <alignment horizontal="center"/>
    </xf>
    <xf numFmtId="1" fontId="31" fillId="4" borderId="10" xfId="0" applyNumberFormat="1" applyFont="1" applyFill="1" applyBorder="1" applyAlignment="1">
      <alignment horizontal="center"/>
    </xf>
    <xf numFmtId="166" fontId="41" fillId="4" borderId="0" xfId="0" applyNumberFormat="1" applyFont="1" applyFill="1" applyAlignment="1">
      <alignment horizontal="center"/>
    </xf>
    <xf numFmtId="0" fontId="36" fillId="4" borderId="6" xfId="0" applyFont="1" applyFill="1" applyBorder="1" applyAlignment="1">
      <alignment horizontal="center"/>
    </xf>
    <xf numFmtId="166" fontId="41" fillId="4" borderId="6" xfId="0" applyNumberFormat="1" applyFont="1" applyFill="1" applyBorder="1" applyAlignment="1">
      <alignment horizontal="center"/>
    </xf>
    <xf numFmtId="1" fontId="31" fillId="4" borderId="1" xfId="0" applyNumberFormat="1" applyFont="1" applyFill="1" applyBorder="1" applyAlignment="1">
      <alignment horizontal="center"/>
    </xf>
    <xf numFmtId="166" fontId="41" fillId="4" borderId="1" xfId="0" applyNumberFormat="1" applyFont="1" applyFill="1" applyBorder="1" applyAlignment="1">
      <alignment horizontal="center"/>
    </xf>
    <xf numFmtId="166" fontId="41" fillId="4" borderId="12" xfId="0" applyNumberFormat="1" applyFont="1" applyFill="1" applyBorder="1" applyAlignment="1">
      <alignment horizontal="center"/>
    </xf>
    <xf numFmtId="2" fontId="38" fillId="4" borderId="0" xfId="0" applyNumberFormat="1" applyFont="1" applyFill="1"/>
    <xf numFmtId="0" fontId="32" fillId="4" borderId="0" xfId="0" applyFont="1" applyFill="1" applyAlignment="1">
      <alignment vertical="center"/>
    </xf>
    <xf numFmtId="0" fontId="42" fillId="4" borderId="0" xfId="0" applyFont="1" applyFill="1" applyAlignment="1">
      <alignment horizontal="right" vertical="center" wrapText="1"/>
    </xf>
    <xf numFmtId="0" fontId="42" fillId="4" borderId="2" xfId="0" applyFont="1" applyFill="1" applyBorder="1" applyAlignment="1">
      <alignment horizontal="right" vertical="center" wrapText="1"/>
    </xf>
    <xf numFmtId="0" fontId="32" fillId="4" borderId="2" xfId="0" applyFont="1" applyFill="1" applyBorder="1" applyAlignment="1">
      <alignment vertical="center"/>
    </xf>
    <xf numFmtId="0" fontId="34" fillId="4" borderId="1" xfId="0" applyFont="1" applyFill="1" applyBorder="1" applyAlignment="1">
      <alignment horizontal="center"/>
    </xf>
    <xf numFmtId="0" fontId="43" fillId="4" borderId="0" xfId="0" applyFont="1" applyFill="1" applyAlignment="1">
      <alignment horizontal="left"/>
    </xf>
    <xf numFmtId="0" fontId="31" fillId="4" borderId="3" xfId="0" applyFont="1" applyFill="1" applyBorder="1"/>
    <xf numFmtId="0" fontId="44" fillId="4" borderId="0" xfId="0" applyFont="1" applyFill="1"/>
    <xf numFmtId="0" fontId="31" fillId="4" borderId="2" xfId="0" applyFont="1" applyFill="1" applyBorder="1" applyAlignment="1">
      <alignment horizontal="right"/>
    </xf>
    <xf numFmtId="0" fontId="31" fillId="4" borderId="2" xfId="0" applyFont="1" applyFill="1" applyBorder="1" applyAlignment="1">
      <alignment horizontal="left"/>
    </xf>
    <xf numFmtId="0" fontId="31" fillId="4" borderId="4" xfId="0" applyFont="1" applyFill="1" applyBorder="1" applyAlignment="1">
      <alignment horizontal="left"/>
    </xf>
    <xf numFmtId="0" fontId="31" fillId="4" borderId="0" xfId="0" applyFont="1" applyFill="1" applyAlignment="1">
      <alignment horizontal="right"/>
    </xf>
    <xf numFmtId="0" fontId="31" fillId="4" borderId="0" xfId="0" applyFont="1" applyFill="1" applyAlignment="1">
      <alignment horizontal="left"/>
    </xf>
    <xf numFmtId="0" fontId="31" fillId="4" borderId="6" xfId="0" applyFont="1" applyFill="1" applyBorder="1" applyAlignment="1">
      <alignment horizontal="left"/>
    </xf>
    <xf numFmtId="0" fontId="31" fillId="4" borderId="1" xfId="0" applyFont="1" applyFill="1" applyBorder="1" applyAlignment="1">
      <alignment horizontal="right"/>
    </xf>
    <xf numFmtId="0" fontId="31" fillId="4" borderId="1" xfId="0" applyFont="1" applyFill="1" applyBorder="1" applyAlignment="1">
      <alignment horizontal="left"/>
    </xf>
    <xf numFmtId="0" fontId="31" fillId="4" borderId="12" xfId="0" applyFont="1" applyFill="1" applyBorder="1" applyAlignment="1">
      <alignment horizontal="left"/>
    </xf>
    <xf numFmtId="0" fontId="31" fillId="4" borderId="13" xfId="0" applyFont="1" applyFill="1" applyBorder="1" applyAlignment="1">
      <alignment horizontal="right"/>
    </xf>
    <xf numFmtId="0" fontId="31" fillId="4" borderId="7" xfId="0" applyFont="1" applyFill="1" applyBorder="1" applyAlignment="1">
      <alignment horizontal="right"/>
    </xf>
    <xf numFmtId="0" fontId="31" fillId="4" borderId="14" xfId="0" applyFont="1" applyFill="1" applyBorder="1"/>
    <xf numFmtId="2" fontId="38" fillId="4" borderId="0" xfId="0" applyNumberFormat="1" applyFont="1" applyFill="1" applyAlignment="1">
      <alignment horizontal="center"/>
    </xf>
    <xf numFmtId="0" fontId="45" fillId="4" borderId="0" xfId="0" applyFont="1" applyFill="1"/>
    <xf numFmtId="0" fontId="32" fillId="4" borderId="6" xfId="0" applyFont="1" applyFill="1" applyBorder="1"/>
    <xf numFmtId="0" fontId="32" fillId="4" borderId="12" xfId="0" applyFont="1" applyFill="1" applyBorder="1"/>
    <xf numFmtId="0" fontId="32" fillId="4" borderId="14" xfId="0" applyFont="1" applyFill="1" applyBorder="1"/>
    <xf numFmtId="0" fontId="32" fillId="4" borderId="2" xfId="0" applyFont="1" applyFill="1" applyBorder="1" applyAlignment="1">
      <alignment horizontal="left"/>
    </xf>
    <xf numFmtId="0" fontId="32" fillId="4" borderId="4" xfId="0" applyFont="1" applyFill="1" applyBorder="1" applyAlignment="1">
      <alignment horizontal="left"/>
    </xf>
    <xf numFmtId="0" fontId="32" fillId="4" borderId="0" xfId="0" applyFont="1" applyFill="1" applyAlignment="1">
      <alignment horizontal="right"/>
    </xf>
    <xf numFmtId="0" fontId="32" fillId="4" borderId="0" xfId="0" applyFont="1" applyFill="1" applyAlignment="1">
      <alignment horizontal="left"/>
    </xf>
    <xf numFmtId="0" fontId="32" fillId="4" borderId="6" xfId="0" applyFont="1" applyFill="1" applyBorder="1" applyAlignment="1">
      <alignment horizontal="left"/>
    </xf>
    <xf numFmtId="0" fontId="32" fillId="4" borderId="7" xfId="0" applyFont="1" applyFill="1" applyBorder="1" applyAlignment="1">
      <alignment horizontal="right"/>
    </xf>
    <xf numFmtId="0" fontId="32" fillId="4" borderId="14" xfId="0" applyFont="1" applyFill="1" applyBorder="1" applyAlignment="1">
      <alignment horizontal="right"/>
    </xf>
    <xf numFmtId="0" fontId="32" fillId="4" borderId="1" xfId="0" applyFont="1" applyFill="1" applyBorder="1" applyAlignment="1">
      <alignment horizontal="left"/>
    </xf>
    <xf numFmtId="166" fontId="32" fillId="4" borderId="3" xfId="0" applyNumberFormat="1" applyFont="1" applyFill="1" applyBorder="1"/>
    <xf numFmtId="0" fontId="32" fillId="4" borderId="12" xfId="0" applyFont="1" applyFill="1" applyBorder="1" applyAlignment="1">
      <alignment horizontal="left"/>
    </xf>
    <xf numFmtId="0" fontId="32" fillId="4" borderId="1" xfId="0" applyFont="1" applyFill="1" applyBorder="1" applyAlignment="1">
      <alignment horizontal="right"/>
    </xf>
    <xf numFmtId="0" fontId="32" fillId="4" borderId="3" xfId="0" applyFont="1" applyFill="1" applyBorder="1" applyAlignment="1">
      <alignment horizontal="right"/>
    </xf>
    <xf numFmtId="0" fontId="38" fillId="4" borderId="0" xfId="0" applyFont="1" applyFill="1" applyAlignment="1">
      <alignment horizontal="left" vertical="center"/>
    </xf>
    <xf numFmtId="0" fontId="34" fillId="4" borderId="2" xfId="0" applyFont="1" applyFill="1" applyBorder="1" applyAlignment="1">
      <alignment horizontal="center"/>
    </xf>
    <xf numFmtId="0" fontId="34" fillId="4" borderId="4" xfId="0" applyFont="1" applyFill="1" applyBorder="1" applyAlignment="1">
      <alignment horizontal="center"/>
    </xf>
    <xf numFmtId="0" fontId="34" fillId="4" borderId="6" xfId="0" applyFont="1" applyFill="1" applyBorder="1" applyAlignment="1">
      <alignment horizontal="center"/>
    </xf>
    <xf numFmtId="0" fontId="34" fillId="4" borderId="12" xfId="0" applyFont="1" applyFill="1" applyBorder="1" applyAlignment="1">
      <alignment horizontal="center"/>
    </xf>
    <xf numFmtId="0" fontId="42" fillId="4" borderId="0" xfId="0" applyFont="1" applyFill="1" applyAlignment="1">
      <alignment horizontal="left"/>
    </xf>
    <xf numFmtId="0" fontId="34" fillId="4" borderId="0" xfId="0" applyFont="1" applyFill="1" applyAlignment="1">
      <alignment horizontal="center" wrapText="1"/>
    </xf>
    <xf numFmtId="0" fontId="46" fillId="5" borderId="0" xfId="0" applyFont="1" applyFill="1" applyAlignment="1">
      <alignment horizontal="center"/>
    </xf>
    <xf numFmtId="0" fontId="47" fillId="5" borderId="0" xfId="0" applyFont="1" applyFill="1" applyAlignment="1">
      <alignment vertical="center"/>
    </xf>
    <xf numFmtId="1" fontId="47" fillId="5" borderId="0" xfId="0" applyNumberFormat="1" applyFont="1" applyFill="1" applyAlignment="1">
      <alignment horizontal="center"/>
    </xf>
    <xf numFmtId="166" fontId="47" fillId="5" borderId="0" xfId="0" applyNumberFormat="1" applyFont="1" applyFill="1" applyAlignment="1">
      <alignment horizontal="center"/>
    </xf>
    <xf numFmtId="0" fontId="48" fillId="4" borderId="0" xfId="0" applyFont="1" applyFill="1" applyAlignment="1">
      <alignment vertical="top" wrapText="1"/>
    </xf>
    <xf numFmtId="0" fontId="31" fillId="4" borderId="0" xfId="0" applyFont="1" applyFill="1" applyAlignment="1">
      <alignment vertical="top" wrapText="1"/>
    </xf>
    <xf numFmtId="0" fontId="5" fillId="4" borderId="0" xfId="0" applyFont="1" applyFill="1"/>
    <xf numFmtId="0" fontId="34" fillId="4" borderId="0" xfId="0" applyFont="1" applyFill="1"/>
    <xf numFmtId="0" fontId="49" fillId="4" borderId="0" xfId="0" applyFont="1" applyFill="1"/>
    <xf numFmtId="166" fontId="50" fillId="4" borderId="5" xfId="0" applyNumberFormat="1" applyFont="1" applyFill="1" applyBorder="1"/>
    <xf numFmtId="0" fontId="36" fillId="4" borderId="0" xfId="0" applyFont="1" applyFill="1" applyAlignment="1">
      <alignment horizontal="right"/>
    </xf>
    <xf numFmtId="2" fontId="31" fillId="4" borderId="2" xfId="0" applyNumberFormat="1" applyFont="1" applyFill="1" applyBorder="1"/>
    <xf numFmtId="0" fontId="36" fillId="0" borderId="0" xfId="0" applyFont="1" applyAlignment="1">
      <alignment vertical="center"/>
    </xf>
    <xf numFmtId="0" fontId="51" fillId="4" borderId="4" xfId="0" applyFont="1" applyFill="1" applyBorder="1" applyAlignment="1">
      <alignment horizontal="center"/>
    </xf>
    <xf numFmtId="0" fontId="41" fillId="4" borderId="5" xfId="0" applyFont="1" applyFill="1" applyBorder="1" applyAlignment="1" applyProtection="1">
      <alignment horizontal="center" wrapText="1"/>
      <protection locked="0"/>
    </xf>
    <xf numFmtId="166" fontId="50" fillId="4" borderId="3" xfId="0" applyNumberFormat="1" applyFont="1" applyFill="1" applyBorder="1"/>
    <xf numFmtId="0" fontId="52" fillId="0" borderId="0" xfId="0" applyFont="1" applyAlignment="1">
      <alignment horizontal="center"/>
    </xf>
    <xf numFmtId="2" fontId="31" fillId="4" borderId="1" xfId="0" applyNumberFormat="1" applyFont="1" applyFill="1" applyBorder="1"/>
    <xf numFmtId="1" fontId="33" fillId="4" borderId="5" xfId="0" applyNumberFormat="1" applyFont="1" applyFill="1" applyBorder="1" applyAlignment="1" applyProtection="1">
      <alignment horizontal="center"/>
      <protection locked="0"/>
    </xf>
    <xf numFmtId="0" fontId="36" fillId="4" borderId="5" xfId="0" applyFont="1" applyFill="1" applyBorder="1" applyAlignment="1">
      <alignment horizontal="center"/>
    </xf>
    <xf numFmtId="0" fontId="0" fillId="0" borderId="13" xfId="0" applyBorder="1"/>
    <xf numFmtId="0" fontId="0" fillId="0" borderId="2" xfId="0" applyBorder="1"/>
    <xf numFmtId="0" fontId="0" fillId="0" borderId="4" xfId="0" applyBorder="1"/>
    <xf numFmtId="0" fontId="0" fillId="0" borderId="7" xfId="0" applyBorder="1"/>
    <xf numFmtId="0" fontId="0" fillId="0" borderId="6" xfId="0" applyBorder="1"/>
    <xf numFmtId="0" fontId="0" fillId="0" borderId="14" xfId="0" applyBorder="1"/>
    <xf numFmtId="0" fontId="0" fillId="0" borderId="1" xfId="0" applyBorder="1"/>
    <xf numFmtId="0" fontId="0" fillId="0" borderId="12" xfId="0" applyBorder="1"/>
    <xf numFmtId="0" fontId="53" fillId="0" borderId="0" xfId="0" applyFont="1" applyAlignment="1">
      <alignment horizontal="center" wrapText="1"/>
    </xf>
    <xf numFmtId="0" fontId="35" fillId="4" borderId="8" xfId="0" applyFont="1" applyFill="1" applyBorder="1" applyAlignment="1">
      <alignment horizontal="center" vertical="center"/>
    </xf>
    <xf numFmtId="0" fontId="33" fillId="4" borderId="15" xfId="0" applyFont="1" applyFill="1" applyBorder="1" applyAlignment="1">
      <alignment horizontal="center"/>
    </xf>
    <xf numFmtId="0" fontId="38" fillId="4" borderId="4" xfId="0" applyFont="1" applyFill="1" applyBorder="1"/>
    <xf numFmtId="0" fontId="34" fillId="4" borderId="3" xfId="0" applyFont="1" applyFill="1" applyBorder="1"/>
    <xf numFmtId="0" fontId="38" fillId="5" borderId="5" xfId="0" applyFont="1" applyFill="1" applyBorder="1" applyAlignment="1">
      <alignment horizontal="center"/>
    </xf>
    <xf numFmtId="0" fontId="31" fillId="4" borderId="13" xfId="0" applyFont="1" applyFill="1" applyBorder="1"/>
    <xf numFmtId="0" fontId="38" fillId="4" borderId="2" xfId="0" applyFont="1" applyFill="1" applyBorder="1" applyAlignment="1">
      <alignment horizontal="right" wrapText="1"/>
    </xf>
    <xf numFmtId="1" fontId="35" fillId="4" borderId="3" xfId="0" applyNumberFormat="1" applyFont="1" applyFill="1" applyBorder="1" applyAlignment="1" applyProtection="1">
      <alignment horizontal="center"/>
      <protection locked="0"/>
    </xf>
    <xf numFmtId="166" fontId="32" fillId="4" borderId="1" xfId="0" applyNumberFormat="1" applyFont="1" applyFill="1" applyBorder="1"/>
    <xf numFmtId="2" fontId="32" fillId="4" borderId="1" xfId="0" applyNumberFormat="1" applyFont="1" applyFill="1" applyBorder="1"/>
    <xf numFmtId="2" fontId="31" fillId="4" borderId="0" xfId="0" applyNumberFormat="1" applyFont="1" applyFill="1"/>
    <xf numFmtId="0" fontId="43" fillId="4" borderId="0" xfId="0" applyFont="1" applyFill="1"/>
    <xf numFmtId="1" fontId="36" fillId="4" borderId="5" xfId="0" applyNumberFormat="1" applyFont="1" applyFill="1" applyBorder="1" applyAlignment="1">
      <alignment horizontal="center"/>
    </xf>
    <xf numFmtId="166" fontId="36" fillId="4" borderId="5" xfId="0" applyNumberFormat="1" applyFont="1" applyFill="1" applyBorder="1" applyAlignment="1">
      <alignment horizontal="center"/>
    </xf>
    <xf numFmtId="0" fontId="54" fillId="4" borderId="0" xfId="0" applyFont="1" applyFill="1"/>
    <xf numFmtId="0" fontId="36" fillId="4" borderId="0" xfId="0" applyFont="1" applyFill="1" applyAlignment="1">
      <alignment horizontal="left"/>
    </xf>
    <xf numFmtId="0" fontId="38" fillId="4" borderId="0" xfId="0" applyFont="1" applyFill="1" applyAlignment="1">
      <alignment horizontal="left"/>
    </xf>
    <xf numFmtId="166" fontId="38" fillId="4" borderId="15" xfId="0" applyNumberFormat="1" applyFont="1" applyFill="1" applyBorder="1" applyAlignment="1">
      <alignment horizontal="center"/>
    </xf>
    <xf numFmtId="0" fontId="38" fillId="4" borderId="5" xfId="0" applyFont="1" applyFill="1" applyBorder="1" applyAlignment="1">
      <alignment horizontal="center"/>
    </xf>
    <xf numFmtId="165" fontId="55" fillId="4" borderId="1" xfId="0" applyNumberFormat="1" applyFont="1" applyFill="1" applyBorder="1" applyAlignment="1" applyProtection="1">
      <alignment horizontal="center"/>
      <protection locked="0"/>
    </xf>
    <xf numFmtId="166" fontId="56" fillId="4" borderId="5" xfId="0" applyNumberFormat="1" applyFont="1" applyFill="1" applyBorder="1"/>
    <xf numFmtId="166" fontId="56" fillId="4" borderId="3" xfId="0" applyNumberFormat="1" applyFont="1" applyFill="1" applyBorder="1"/>
    <xf numFmtId="166" fontId="56" fillId="4" borderId="3" xfId="0" applyNumberFormat="1" applyFont="1" applyFill="1" applyBorder="1" applyAlignment="1">
      <alignment horizontal="right"/>
    </xf>
    <xf numFmtId="0" fontId="55" fillId="4" borderId="0" xfId="0" applyFont="1" applyFill="1"/>
    <xf numFmtId="1" fontId="41" fillId="4" borderId="1" xfId="0" applyNumberFormat="1" applyFont="1" applyFill="1" applyBorder="1" applyAlignment="1" applyProtection="1">
      <alignment horizontal="center"/>
      <protection locked="0"/>
    </xf>
    <xf numFmtId="0" fontId="41" fillId="4" borderId="3" xfId="0" applyFont="1" applyFill="1" applyBorder="1" applyAlignment="1" applyProtection="1">
      <alignment horizontal="center"/>
      <protection locked="0"/>
    </xf>
    <xf numFmtId="0" fontId="11" fillId="0" borderId="0" xfId="0" applyFont="1" applyAlignment="1">
      <alignment vertical="top" wrapText="1"/>
    </xf>
    <xf numFmtId="0" fontId="38" fillId="0" borderId="0" xfId="0" applyFont="1" applyAlignment="1">
      <alignment horizontal="right"/>
    </xf>
    <xf numFmtId="0" fontId="31" fillId="0" borderId="0" xfId="0" applyFont="1"/>
    <xf numFmtId="0" fontId="57" fillId="4" borderId="0" xfId="0" applyFont="1" applyFill="1" applyAlignment="1">
      <alignment vertical="top" wrapText="1"/>
    </xf>
    <xf numFmtId="0" fontId="13" fillId="0" borderId="0" xfId="0" applyFont="1" applyAlignment="1">
      <alignment horizontal="left" vertical="top"/>
    </xf>
    <xf numFmtId="0" fontId="14" fillId="4" borderId="0" xfId="0" applyFont="1" applyFill="1"/>
    <xf numFmtId="0" fontId="15" fillId="4" borderId="0" xfId="0" applyFont="1" applyFill="1"/>
    <xf numFmtId="0" fontId="16" fillId="4" borderId="0" xfId="0" applyFont="1" applyFill="1"/>
    <xf numFmtId="0" fontId="17" fillId="4" borderId="0" xfId="0" applyFont="1" applyFill="1" applyAlignment="1">
      <alignment horizontal="left" vertical="center"/>
    </xf>
    <xf numFmtId="0" fontId="17" fillId="4" borderId="0" xfId="0" applyFont="1" applyFill="1"/>
    <xf numFmtId="0" fontId="58" fillId="4" borderId="0" xfId="1" applyFont="1" applyFill="1" applyBorder="1" applyAlignment="1">
      <alignment horizontal="center" vertical="center" wrapText="1"/>
    </xf>
    <xf numFmtId="0" fontId="58" fillId="4" borderId="0" xfId="1" applyFont="1" applyFill="1" applyBorder="1" applyAlignment="1">
      <alignment horizontal="center" vertical="center"/>
    </xf>
    <xf numFmtId="0" fontId="58" fillId="4" borderId="0" xfId="2" applyFont="1" applyFill="1" applyBorder="1" applyAlignment="1">
      <alignment horizontal="center" vertical="center" wrapText="1"/>
    </xf>
    <xf numFmtId="2" fontId="58" fillId="4" borderId="0" xfId="2" applyNumberFormat="1" applyFont="1" applyFill="1" applyBorder="1" applyAlignment="1">
      <alignment horizontal="center" vertical="center" wrapText="1"/>
    </xf>
    <xf numFmtId="0" fontId="18" fillId="4" borderId="0" xfId="0" applyFont="1" applyFill="1"/>
    <xf numFmtId="1" fontId="18" fillId="4" borderId="0" xfId="0" applyNumberFormat="1" applyFont="1" applyFill="1"/>
    <xf numFmtId="166" fontId="18" fillId="4" borderId="0" xfId="0" applyNumberFormat="1" applyFont="1" applyFill="1"/>
    <xf numFmtId="0" fontId="59" fillId="4" borderId="0" xfId="0" applyFont="1" applyFill="1" applyAlignment="1">
      <alignment horizontal="right"/>
    </xf>
    <xf numFmtId="2" fontId="57" fillId="4" borderId="0" xfId="0" applyNumberFormat="1" applyFont="1" applyFill="1" applyAlignment="1">
      <alignment horizontal="center" vertical="top"/>
    </xf>
    <xf numFmtId="0" fontId="11" fillId="4" borderId="0" xfId="0" applyFont="1" applyFill="1"/>
    <xf numFmtId="0" fontId="11" fillId="4" borderId="0" xfId="0" applyFont="1" applyFill="1" applyAlignment="1">
      <alignment wrapText="1"/>
    </xf>
    <xf numFmtId="0" fontId="36" fillId="4" borderId="0" xfId="0" applyFont="1" applyFill="1" applyAlignment="1">
      <alignment horizontal="center"/>
    </xf>
    <xf numFmtId="0" fontId="32" fillId="0" borderId="0" xfId="0" applyFont="1" applyAlignment="1">
      <alignment vertical="center"/>
    </xf>
    <xf numFmtId="0" fontId="42" fillId="0" borderId="0" xfId="0" applyFont="1" applyAlignment="1">
      <alignment horizontal="right" vertical="center" wrapText="1"/>
    </xf>
    <xf numFmtId="0" fontId="38" fillId="0" borderId="0" xfId="0" applyFont="1"/>
    <xf numFmtId="0" fontId="2" fillId="0" borderId="0" xfId="0" applyFont="1" applyAlignment="1">
      <alignment vertical="center"/>
    </xf>
    <xf numFmtId="0" fontId="41" fillId="4" borderId="0" xfId="0" applyFont="1" applyFill="1" applyAlignment="1" applyProtection="1">
      <alignment horizontal="center"/>
      <protection locked="0"/>
    </xf>
    <xf numFmtId="166" fontId="38" fillId="4" borderId="0" xfId="0" applyNumberFormat="1" applyFont="1" applyFill="1"/>
    <xf numFmtId="0" fontId="38" fillId="4" borderId="1" xfId="0" applyFont="1" applyFill="1" applyBorder="1" applyAlignment="1">
      <alignment horizontal="left"/>
    </xf>
    <xf numFmtId="165" fontId="33" fillId="4" borderId="0" xfId="0" applyNumberFormat="1" applyFont="1" applyFill="1" applyAlignment="1">
      <alignment horizontal="center"/>
    </xf>
    <xf numFmtId="0" fontId="33" fillId="4" borderId="0" xfId="0" applyFont="1" applyFill="1" applyAlignment="1">
      <alignment wrapText="1"/>
    </xf>
    <xf numFmtId="165" fontId="31" fillId="4" borderId="0" xfId="0" applyNumberFormat="1" applyFont="1" applyFill="1" applyAlignment="1">
      <alignment horizontal="center"/>
    </xf>
    <xf numFmtId="0" fontId="32" fillId="4" borderId="0" xfId="0" applyFont="1" applyFill="1" applyAlignment="1">
      <alignment horizontal="left" vertical="center"/>
    </xf>
    <xf numFmtId="0" fontId="60" fillId="4" borderId="0" xfId="0" applyFont="1" applyFill="1" applyAlignment="1">
      <alignment vertical="center"/>
    </xf>
    <xf numFmtId="0" fontId="32" fillId="5" borderId="15" xfId="0" applyFont="1" applyFill="1" applyBorder="1"/>
    <xf numFmtId="166" fontId="38" fillId="5" borderId="3" xfId="0" applyNumberFormat="1" applyFont="1" applyFill="1" applyBorder="1" applyAlignment="1">
      <alignment horizontal="center"/>
    </xf>
    <xf numFmtId="0" fontId="61" fillId="5" borderId="15" xfId="0" applyFont="1" applyFill="1" applyBorder="1"/>
    <xf numFmtId="0" fontId="47" fillId="5" borderId="0" xfId="0" applyFont="1" applyFill="1" applyAlignment="1">
      <alignment horizontal="center"/>
    </xf>
    <xf numFmtId="0" fontId="47" fillId="5" borderId="0" xfId="0" applyFont="1" applyFill="1" applyAlignment="1">
      <alignment horizontal="left" vertical="center" wrapText="1"/>
    </xf>
    <xf numFmtId="0" fontId="53" fillId="5" borderId="0" xfId="0" applyFont="1" applyFill="1" applyAlignment="1">
      <alignment horizontal="center"/>
    </xf>
    <xf numFmtId="1" fontId="36" fillId="5" borderId="0" xfId="0" applyNumberFormat="1" applyFont="1" applyFill="1" applyAlignment="1">
      <alignment horizontal="center"/>
    </xf>
    <xf numFmtId="0" fontId="4" fillId="4" borderId="0" xfId="0" applyFont="1" applyFill="1"/>
    <xf numFmtId="0" fontId="38" fillId="4" borderId="16" xfId="0" applyFont="1" applyFill="1" applyBorder="1"/>
    <xf numFmtId="0" fontId="31" fillId="4" borderId="17" xfId="0" applyFont="1" applyFill="1" applyBorder="1"/>
    <xf numFmtId="0" fontId="31" fillId="4" borderId="16" xfId="0" applyFont="1" applyFill="1" applyBorder="1"/>
    <xf numFmtId="0" fontId="38" fillId="4" borderId="17" xfId="0" applyFont="1" applyFill="1" applyBorder="1"/>
    <xf numFmtId="0" fontId="36" fillId="4" borderId="17" xfId="0" applyFont="1" applyFill="1" applyBorder="1" applyAlignment="1">
      <alignment wrapText="1"/>
    </xf>
    <xf numFmtId="0" fontId="62" fillId="0" borderId="17" xfId="0" applyFont="1" applyBorder="1" applyAlignment="1">
      <alignment horizontal="center"/>
    </xf>
    <xf numFmtId="0" fontId="34" fillId="4" borderId="17" xfId="0" applyFont="1" applyFill="1" applyBorder="1"/>
    <xf numFmtId="0" fontId="51" fillId="4" borderId="17" xfId="0" applyFont="1" applyFill="1" applyBorder="1"/>
    <xf numFmtId="0" fontId="34" fillId="4" borderId="17" xfId="0" applyFont="1" applyFill="1" applyBorder="1" applyAlignment="1">
      <alignment vertical="top"/>
    </xf>
    <xf numFmtId="0" fontId="38" fillId="0" borderId="16" xfId="0" applyFont="1" applyBorder="1"/>
    <xf numFmtId="0" fontId="35" fillId="4" borderId="18" xfId="0" applyFont="1" applyFill="1" applyBorder="1" applyAlignment="1" applyProtection="1">
      <alignment horizontal="center"/>
      <protection locked="0"/>
    </xf>
    <xf numFmtId="0" fontId="38" fillId="4" borderId="19" xfId="0" applyFont="1" applyFill="1" applyBorder="1"/>
    <xf numFmtId="0" fontId="38" fillId="4" borderId="20" xfId="0" applyFont="1" applyFill="1" applyBorder="1"/>
    <xf numFmtId="0" fontId="31" fillId="4" borderId="20" xfId="0" applyFont="1" applyFill="1" applyBorder="1"/>
    <xf numFmtId="0" fontId="33" fillId="4" borderId="20" xfId="0" applyFont="1" applyFill="1" applyBorder="1"/>
    <xf numFmtId="0" fontId="38" fillId="4" borderId="20" xfId="0" applyFont="1" applyFill="1" applyBorder="1" applyAlignment="1">
      <alignment horizontal="center"/>
    </xf>
    <xf numFmtId="165" fontId="33" fillId="4" borderId="20" xfId="0" applyNumberFormat="1" applyFont="1" applyFill="1" applyBorder="1" applyAlignment="1">
      <alignment horizontal="center"/>
    </xf>
    <xf numFmtId="0" fontId="31" fillId="4" borderId="21" xfId="0" applyFont="1" applyFill="1" applyBorder="1"/>
    <xf numFmtId="0" fontId="43" fillId="4" borderId="17" xfId="0" applyFont="1" applyFill="1" applyBorder="1"/>
    <xf numFmtId="0" fontId="43" fillId="4" borderId="16" xfId="0" applyFont="1" applyFill="1" applyBorder="1" applyAlignment="1">
      <alignment horizontal="center"/>
    </xf>
    <xf numFmtId="0" fontId="34" fillId="4" borderId="16" xfId="0" applyFont="1" applyFill="1" applyBorder="1" applyAlignment="1">
      <alignment horizontal="center"/>
    </xf>
    <xf numFmtId="0" fontId="32" fillId="4" borderId="17" xfId="0" applyFont="1" applyFill="1" applyBorder="1" applyAlignment="1">
      <alignment horizontal="center"/>
    </xf>
    <xf numFmtId="0" fontId="38" fillId="4" borderId="17" xfId="0" applyFont="1" applyFill="1" applyBorder="1" applyAlignment="1">
      <alignment horizontal="left"/>
    </xf>
    <xf numFmtId="0" fontId="42" fillId="4" borderId="17" xfId="0" applyFont="1" applyFill="1" applyBorder="1" applyAlignment="1">
      <alignment horizontal="left" vertical="top"/>
    </xf>
    <xf numFmtId="0" fontId="36" fillId="4" borderId="17" xfId="0" applyFont="1" applyFill="1" applyBorder="1" applyAlignment="1">
      <alignment horizontal="center"/>
    </xf>
    <xf numFmtId="0" fontId="51" fillId="4" borderId="22" xfId="0" applyFont="1" applyFill="1" applyBorder="1" applyAlignment="1">
      <alignment horizontal="left"/>
    </xf>
    <xf numFmtId="0" fontId="63" fillId="4" borderId="17" xfId="0" applyFont="1" applyFill="1" applyBorder="1" applyAlignment="1">
      <alignment horizontal="left"/>
    </xf>
    <xf numFmtId="0" fontId="38" fillId="4" borderId="23" xfId="0" applyFont="1" applyFill="1" applyBorder="1" applyAlignment="1">
      <alignment horizontal="left" wrapText="1"/>
    </xf>
    <xf numFmtId="0" fontId="34" fillId="4" borderId="17" xfId="0" applyFont="1" applyFill="1" applyBorder="1" applyAlignment="1">
      <alignment horizontal="center"/>
    </xf>
    <xf numFmtId="0" fontId="60" fillId="4" borderId="17" xfId="0" applyFont="1" applyFill="1" applyBorder="1" applyAlignment="1">
      <alignment vertical="center"/>
    </xf>
    <xf numFmtId="0" fontId="60" fillId="4" borderId="16" xfId="0" applyFont="1" applyFill="1" applyBorder="1" applyAlignment="1">
      <alignment vertical="center"/>
    </xf>
    <xf numFmtId="0" fontId="64" fillId="4" borderId="17" xfId="0" applyFont="1" applyFill="1" applyBorder="1"/>
    <xf numFmtId="0" fontId="36" fillId="4" borderId="17" xfId="0" applyFont="1" applyFill="1" applyBorder="1"/>
    <xf numFmtId="0" fontId="38" fillId="4" borderId="17" xfId="0" applyFont="1" applyFill="1" applyBorder="1" applyAlignment="1">
      <alignment horizontal="right" wrapText="1"/>
    </xf>
    <xf numFmtId="0" fontId="32" fillId="4" borderId="17" xfId="0" applyFont="1" applyFill="1" applyBorder="1"/>
    <xf numFmtId="0" fontId="32" fillId="4" borderId="16" xfId="0" applyFont="1" applyFill="1" applyBorder="1"/>
    <xf numFmtId="0" fontId="31" fillId="0" borderId="16" xfId="0" applyFont="1" applyBorder="1"/>
    <xf numFmtId="0" fontId="38" fillId="0" borderId="17" xfId="0" applyFont="1" applyBorder="1" applyAlignment="1">
      <alignment horizontal="right"/>
    </xf>
    <xf numFmtId="0" fontId="11" fillId="0" borderId="16" xfId="0" applyFont="1" applyBorder="1" applyAlignment="1">
      <alignment vertical="top" wrapText="1"/>
    </xf>
    <xf numFmtId="2" fontId="57" fillId="4" borderId="16" xfId="0" applyNumberFormat="1" applyFont="1" applyFill="1" applyBorder="1" applyAlignment="1">
      <alignment horizontal="center" vertical="top"/>
    </xf>
    <xf numFmtId="0" fontId="11" fillId="4" borderId="21" xfId="0" applyFont="1" applyFill="1" applyBorder="1" applyAlignment="1">
      <alignment vertical="top" wrapText="1"/>
    </xf>
    <xf numFmtId="0" fontId="65" fillId="4" borderId="17" xfId="0" applyFont="1" applyFill="1" applyBorder="1"/>
    <xf numFmtId="0" fontId="38" fillId="5" borderId="18" xfId="0" applyFont="1" applyFill="1" applyBorder="1" applyAlignment="1">
      <alignment horizontal="center"/>
    </xf>
    <xf numFmtId="0" fontId="31" fillId="4" borderId="23" xfId="0" applyFont="1" applyFill="1" applyBorder="1"/>
    <xf numFmtId="0" fontId="38" fillId="4" borderId="22" xfId="0" applyFont="1" applyFill="1" applyBorder="1" applyAlignment="1">
      <alignment horizontal="right"/>
    </xf>
    <xf numFmtId="0" fontId="38" fillId="4" borderId="17" xfId="0" applyFont="1" applyFill="1" applyBorder="1" applyAlignment="1">
      <alignment horizontal="right"/>
    </xf>
    <xf numFmtId="0" fontId="36" fillId="4" borderId="24" xfId="0" applyFont="1" applyFill="1" applyBorder="1" applyAlignment="1">
      <alignment horizontal="center"/>
    </xf>
    <xf numFmtId="0" fontId="36" fillId="4" borderId="25" xfId="0" applyFont="1" applyFill="1" applyBorder="1" applyAlignment="1">
      <alignment horizontal="center"/>
    </xf>
    <xf numFmtId="0" fontId="65" fillId="4" borderId="23" xfId="0" applyFont="1" applyFill="1" applyBorder="1"/>
    <xf numFmtId="0" fontId="31" fillId="4" borderId="19" xfId="0" applyFont="1" applyFill="1" applyBorder="1"/>
    <xf numFmtId="0" fontId="2" fillId="0" borderId="17" xfId="0" applyFont="1" applyBorder="1" applyAlignment="1">
      <alignment vertical="center"/>
    </xf>
    <xf numFmtId="0" fontId="38" fillId="4" borderId="17" xfId="0" applyFont="1" applyFill="1" applyBorder="1" applyAlignment="1">
      <alignment vertical="center"/>
    </xf>
    <xf numFmtId="0" fontId="34" fillId="4" borderId="17" xfId="0" applyFont="1" applyFill="1" applyBorder="1" applyAlignment="1">
      <alignment horizontal="left" vertical="center"/>
    </xf>
    <xf numFmtId="0" fontId="34" fillId="4" borderId="17" xfId="0" applyFont="1" applyFill="1" applyBorder="1" applyAlignment="1">
      <alignment horizontal="left"/>
    </xf>
    <xf numFmtId="0" fontId="31" fillId="4" borderId="26" xfId="0" applyFont="1" applyFill="1" applyBorder="1"/>
    <xf numFmtId="0" fontId="1" fillId="4" borderId="22" xfId="0" applyFont="1" applyFill="1" applyBorder="1"/>
    <xf numFmtId="0" fontId="45" fillId="4" borderId="17" xfId="0" applyFont="1" applyFill="1" applyBorder="1"/>
    <xf numFmtId="0" fontId="45" fillId="4" borderId="16" xfId="0" applyFont="1" applyFill="1" applyBorder="1"/>
    <xf numFmtId="0" fontId="11" fillId="6" borderId="28" xfId="0" applyFont="1" applyFill="1" applyBorder="1" applyAlignment="1">
      <alignment vertical="top" wrapText="1"/>
    </xf>
    <xf numFmtId="0" fontId="13" fillId="6" borderId="28" xfId="0" applyFont="1" applyFill="1" applyBorder="1" applyAlignment="1">
      <alignment horizontal="left" vertical="top"/>
    </xf>
    <xf numFmtId="0" fontId="31" fillId="6" borderId="28" xfId="0" applyFont="1" applyFill="1" applyBorder="1"/>
    <xf numFmtId="0" fontId="11" fillId="6" borderId="29" xfId="0" applyFont="1" applyFill="1" applyBorder="1" applyAlignment="1">
      <alignment vertical="top" wrapText="1"/>
    </xf>
    <xf numFmtId="0" fontId="34" fillId="7" borderId="30" xfId="0" applyFont="1" applyFill="1" applyBorder="1" applyAlignment="1">
      <alignment horizontal="center"/>
    </xf>
    <xf numFmtId="0" fontId="66" fillId="0" borderId="17" xfId="0" applyFont="1" applyBorder="1"/>
    <xf numFmtId="0" fontId="66" fillId="0" borderId="0" xfId="0" applyFont="1"/>
    <xf numFmtId="0" fontId="67" fillId="5" borderId="15" xfId="0" applyFont="1" applyFill="1" applyBorder="1"/>
    <xf numFmtId="0" fontId="35" fillId="5" borderId="15" xfId="0" applyFont="1" applyFill="1" applyBorder="1"/>
    <xf numFmtId="0" fontId="68" fillId="4" borderId="0" xfId="0" applyFont="1" applyFill="1"/>
    <xf numFmtId="0" fontId="38" fillId="4" borderId="17" xfId="0" applyFont="1" applyFill="1" applyBorder="1" applyAlignment="1">
      <alignment horizontal="center"/>
    </xf>
    <xf numFmtId="0" fontId="69" fillId="4" borderId="0" xfId="0" applyFont="1" applyFill="1"/>
    <xf numFmtId="0" fontId="44" fillId="4" borderId="17" xfId="0" applyFont="1" applyFill="1" applyBorder="1"/>
    <xf numFmtId="0" fontId="10" fillId="0" borderId="0" xfId="0" applyFont="1"/>
    <xf numFmtId="0" fontId="10" fillId="0" borderId="16" xfId="0" applyFont="1" applyBorder="1"/>
    <xf numFmtId="0" fontId="43" fillId="4" borderId="28" xfId="0" applyFont="1" applyFill="1" applyBorder="1" applyAlignment="1">
      <alignment horizontal="center"/>
    </xf>
    <xf numFmtId="0" fontId="31" fillId="4" borderId="28" xfId="0" applyFont="1" applyFill="1" applyBorder="1"/>
    <xf numFmtId="0" fontId="70" fillId="4" borderId="17" xfId="0" applyFont="1" applyFill="1" applyBorder="1" applyAlignment="1">
      <alignment vertical="center"/>
    </xf>
    <xf numFmtId="0" fontId="70" fillId="4" borderId="17" xfId="0" applyFont="1" applyFill="1" applyBorder="1"/>
    <xf numFmtId="0" fontId="70" fillId="4" borderId="22" xfId="0" applyFont="1" applyFill="1" applyBorder="1"/>
    <xf numFmtId="0" fontId="71" fillId="4" borderId="17" xfId="0" applyFont="1" applyFill="1" applyBorder="1"/>
    <xf numFmtId="0" fontId="70" fillId="0" borderId="17" xfId="0" applyFont="1" applyBorder="1" applyAlignment="1">
      <alignment horizontal="left"/>
    </xf>
    <xf numFmtId="0" fontId="70" fillId="4" borderId="17" xfId="0" applyFont="1" applyFill="1" applyBorder="1" applyAlignment="1">
      <alignment horizontal="left"/>
    </xf>
    <xf numFmtId="0" fontId="50" fillId="0" borderId="5" xfId="0" applyFont="1" applyBorder="1" applyAlignment="1">
      <alignment horizontal="right"/>
    </xf>
    <xf numFmtId="0" fontId="32" fillId="4" borderId="3" xfId="0" applyFont="1" applyFill="1" applyBorder="1" applyAlignment="1">
      <alignment horizontal="left"/>
    </xf>
    <xf numFmtId="0" fontId="20" fillId="4" borderId="0" xfId="0" applyFont="1" applyFill="1"/>
    <xf numFmtId="0" fontId="20" fillId="4" borderId="0" xfId="0" applyFont="1" applyFill="1" applyAlignment="1">
      <alignment wrapText="1"/>
    </xf>
    <xf numFmtId="0" fontId="38" fillId="5" borderId="3" xfId="0" applyFont="1" applyFill="1" applyBorder="1" applyAlignment="1">
      <alignment horizontal="center"/>
    </xf>
    <xf numFmtId="0" fontId="38" fillId="4" borderId="17" xfId="0" applyFont="1" applyFill="1" applyBorder="1" applyAlignment="1">
      <alignment horizontal="left" wrapText="1"/>
    </xf>
    <xf numFmtId="0" fontId="38" fillId="4" borderId="0" xfId="0" applyFont="1" applyFill="1" applyAlignment="1">
      <alignment horizontal="left" wrapText="1"/>
    </xf>
    <xf numFmtId="0" fontId="38" fillId="4" borderId="0" xfId="0" applyFont="1" applyFill="1" applyAlignment="1">
      <alignment horizontal="right"/>
    </xf>
    <xf numFmtId="0" fontId="38" fillId="4" borderId="6" xfId="0" applyFont="1" applyFill="1" applyBorder="1" applyAlignment="1">
      <alignment horizontal="right"/>
    </xf>
    <xf numFmtId="0" fontId="41" fillId="4" borderId="1" xfId="0" applyFont="1" applyFill="1" applyBorder="1" applyAlignment="1" applyProtection="1">
      <alignment horizontal="center"/>
      <protection locked="0"/>
    </xf>
    <xf numFmtId="0" fontId="38" fillId="4" borderId="0" xfId="0" applyFont="1" applyFill="1" applyAlignment="1">
      <alignment horizontal="center"/>
    </xf>
    <xf numFmtId="0" fontId="38" fillId="4" borderId="7" xfId="0" applyFont="1" applyFill="1" applyBorder="1" applyAlignment="1">
      <alignment horizontal="right"/>
    </xf>
    <xf numFmtId="0" fontId="38" fillId="4" borderId="0" xfId="0" applyFont="1" applyFill="1" applyAlignment="1">
      <alignment wrapText="1"/>
    </xf>
    <xf numFmtId="0" fontId="38" fillId="4" borderId="17" xfId="0" applyFont="1" applyFill="1" applyBorder="1" applyAlignment="1">
      <alignment wrapText="1"/>
    </xf>
    <xf numFmtId="0" fontId="38" fillId="4" borderId="13" xfId="0" applyFont="1" applyFill="1" applyBorder="1" applyAlignment="1">
      <alignment horizontal="right"/>
    </xf>
    <xf numFmtId="0" fontId="41" fillId="5" borderId="3" xfId="0" applyFont="1" applyFill="1" applyBorder="1" applyAlignment="1">
      <alignment horizontal="center"/>
    </xf>
    <xf numFmtId="0" fontId="38" fillId="5" borderId="11" xfId="0" applyFont="1" applyFill="1" applyBorder="1" applyAlignment="1">
      <alignment horizontal="center"/>
    </xf>
    <xf numFmtId="0" fontId="38" fillId="4" borderId="0" xfId="0" applyFont="1" applyFill="1" applyAlignment="1">
      <alignment horizontal="right" wrapText="1"/>
    </xf>
    <xf numFmtId="0" fontId="42" fillId="4" borderId="0" xfId="0" applyFont="1" applyFill="1" applyAlignment="1">
      <alignment wrapText="1"/>
    </xf>
    <xf numFmtId="0" fontId="55" fillId="4" borderId="1" xfId="0" applyFont="1" applyFill="1" applyBorder="1" applyProtection="1">
      <protection locked="0"/>
    </xf>
    <xf numFmtId="0" fontId="67" fillId="5" borderId="3" xfId="0" applyFont="1" applyFill="1" applyBorder="1" applyAlignment="1">
      <alignment horizontal="center"/>
    </xf>
    <xf numFmtId="0" fontId="47" fillId="5" borderId="0" xfId="0" applyFont="1" applyFill="1" applyAlignment="1">
      <alignment horizontal="right" vertical="center"/>
    </xf>
    <xf numFmtId="0" fontId="70" fillId="0" borderId="17" xfId="0" applyFont="1" applyBorder="1"/>
    <xf numFmtId="0" fontId="34" fillId="4" borderId="17" xfId="0" applyFont="1" applyFill="1" applyBorder="1" applyAlignment="1">
      <alignment horizontal="right"/>
    </xf>
    <xf numFmtId="0" fontId="34" fillId="4" borderId="0" xfId="0" applyFont="1" applyFill="1" applyAlignment="1">
      <alignment horizontal="right"/>
    </xf>
    <xf numFmtId="1" fontId="72" fillId="8" borderId="5" xfId="1" applyNumberFormat="1" applyFont="1" applyFill="1" applyBorder="1" applyAlignment="1">
      <alignment horizontal="center" wrapText="1"/>
    </xf>
    <xf numFmtId="2" fontId="72" fillId="0" borderId="0" xfId="2" applyNumberFormat="1" applyFont="1" applyFill="1" applyBorder="1" applyAlignment="1">
      <alignment horizontal="center" vertical="center" wrapText="1"/>
    </xf>
    <xf numFmtId="1" fontId="72" fillId="0" borderId="0" xfId="1" applyNumberFormat="1" applyFont="1" applyFill="1" applyBorder="1" applyAlignment="1">
      <alignment horizontal="center" wrapText="1"/>
    </xf>
    <xf numFmtId="0" fontId="58" fillId="0" borderId="0" xfId="2" applyFont="1" applyFill="1" applyBorder="1" applyAlignment="1">
      <alignment horizontal="center" vertical="center" wrapText="1"/>
    </xf>
    <xf numFmtId="1" fontId="72" fillId="8" borderId="11" xfId="1" applyNumberFormat="1" applyFont="1" applyFill="1" applyBorder="1" applyAlignment="1">
      <alignment horizontal="center" wrapText="1"/>
    </xf>
    <xf numFmtId="2" fontId="72" fillId="9" borderId="5" xfId="2" applyNumberFormat="1" applyFont="1" applyFill="1" applyBorder="1" applyAlignment="1">
      <alignment horizontal="center" vertical="center" wrapText="1"/>
    </xf>
    <xf numFmtId="1" fontId="72" fillId="9" borderId="5" xfId="1" applyNumberFormat="1" applyFont="1" applyFill="1" applyBorder="1" applyAlignment="1">
      <alignment horizontal="center" wrapText="1"/>
    </xf>
    <xf numFmtId="0" fontId="58" fillId="10" borderId="5" xfId="2" applyFont="1" applyFill="1" applyBorder="1" applyAlignment="1">
      <alignment horizontal="center" vertical="center" wrapText="1"/>
    </xf>
    <xf numFmtId="0" fontId="72" fillId="8" borderId="5" xfId="2" applyFont="1" applyFill="1" applyBorder="1" applyAlignment="1">
      <alignment horizontal="center" vertical="center" wrapText="1"/>
    </xf>
    <xf numFmtId="0" fontId="72" fillId="8" borderId="11" xfId="2" applyFont="1" applyFill="1" applyBorder="1" applyAlignment="1">
      <alignment horizontal="center" vertical="center" wrapText="1"/>
    </xf>
    <xf numFmtId="0" fontId="28" fillId="10" borderId="5" xfId="0" applyFont="1" applyFill="1" applyBorder="1"/>
    <xf numFmtId="0" fontId="29" fillId="10" borderId="5" xfId="0" applyFont="1" applyFill="1" applyBorder="1" applyAlignment="1">
      <alignment horizontal="center" wrapText="1"/>
    </xf>
    <xf numFmtId="0" fontId="41" fillId="10" borderId="1" xfId="0" applyFont="1" applyFill="1" applyBorder="1" applyAlignment="1" applyProtection="1">
      <alignment horizontal="center"/>
      <protection locked="0"/>
    </xf>
    <xf numFmtId="0" fontId="41" fillId="10" borderId="5" xfId="0" applyFont="1" applyFill="1" applyBorder="1" applyAlignment="1" applyProtection="1">
      <alignment horizontal="center" vertical="center"/>
      <protection locked="0"/>
    </xf>
    <xf numFmtId="0" fontId="41" fillId="10" borderId="1" xfId="0" applyFont="1" applyFill="1" applyBorder="1" applyAlignment="1" applyProtection="1">
      <alignment horizontal="center" wrapText="1"/>
      <protection locked="0"/>
    </xf>
    <xf numFmtId="0" fontId="33" fillId="10" borderId="1" xfId="0" applyFont="1" applyFill="1" applyBorder="1" applyAlignment="1" applyProtection="1">
      <alignment horizontal="center"/>
      <protection locked="0"/>
    </xf>
    <xf numFmtId="0" fontId="35" fillId="10" borderId="18" xfId="0" applyFont="1" applyFill="1" applyBorder="1" applyAlignment="1" applyProtection="1">
      <alignment horizontal="center"/>
      <protection locked="0"/>
    </xf>
    <xf numFmtId="0" fontId="36" fillId="10" borderId="18" xfId="0" applyFont="1" applyFill="1" applyBorder="1" applyAlignment="1" applyProtection="1">
      <alignment horizontal="center" vertical="center" wrapText="1"/>
      <protection locked="0"/>
    </xf>
    <xf numFmtId="0" fontId="73" fillId="10" borderId="30" xfId="0" applyFont="1" applyFill="1" applyBorder="1" applyAlignment="1">
      <alignment horizontal="center"/>
    </xf>
    <xf numFmtId="0" fontId="33" fillId="0" borderId="1" xfId="0" applyFont="1" applyBorder="1" applyAlignment="1" applyProtection="1">
      <alignment horizontal="center"/>
      <protection locked="0"/>
    </xf>
    <xf numFmtId="0" fontId="35" fillId="0" borderId="18" xfId="0" applyFont="1" applyBorder="1" applyAlignment="1" applyProtection="1">
      <alignment horizontal="center"/>
      <protection locked="0"/>
    </xf>
    <xf numFmtId="165" fontId="55" fillId="0" borderId="1" xfId="0" applyNumberFormat="1" applyFont="1" applyBorder="1" applyAlignment="1" applyProtection="1">
      <alignment horizontal="center"/>
      <protection locked="0"/>
    </xf>
    <xf numFmtId="0" fontId="55" fillId="0" borderId="18" xfId="0" applyFont="1" applyBorder="1" applyAlignment="1" applyProtection="1">
      <alignment horizontal="center"/>
      <protection locked="0"/>
    </xf>
    <xf numFmtId="0" fontId="38" fillId="0" borderId="5" xfId="0" applyFont="1" applyBorder="1" applyAlignment="1">
      <alignment horizontal="left" vertical="center"/>
    </xf>
    <xf numFmtId="0" fontId="38" fillId="0" borderId="11" xfId="0" applyFont="1" applyBorder="1" applyAlignment="1">
      <alignment horizontal="left" vertical="center"/>
    </xf>
    <xf numFmtId="0" fontId="31" fillId="0" borderId="3" xfId="0" applyFont="1" applyBorder="1"/>
    <xf numFmtId="0" fontId="32" fillId="0" borderId="3" xfId="0" applyFont="1" applyBorder="1" applyAlignment="1">
      <alignment horizontal="center"/>
    </xf>
    <xf numFmtId="0" fontId="32" fillId="0" borderId="15" xfId="0" applyFont="1" applyBorder="1" applyAlignment="1">
      <alignment horizontal="center"/>
    </xf>
    <xf numFmtId="0" fontId="41" fillId="0" borderId="1" xfId="0" applyFont="1" applyBorder="1" applyAlignment="1" applyProtection="1">
      <alignment horizontal="center"/>
      <protection locked="0"/>
    </xf>
    <xf numFmtId="0" fontId="93" fillId="10" borderId="1" xfId="0" applyFont="1" applyFill="1" applyBorder="1" applyAlignment="1">
      <alignment horizontal="center"/>
    </xf>
    <xf numFmtId="1" fontId="41" fillId="10" borderId="1" xfId="0" applyNumberFormat="1" applyFont="1" applyFill="1" applyBorder="1" applyAlignment="1" applyProtection="1">
      <alignment horizontal="center"/>
      <protection locked="0"/>
    </xf>
    <xf numFmtId="166" fontId="41" fillId="10" borderId="1" xfId="0" applyNumberFormat="1" applyFont="1" applyFill="1" applyBorder="1" applyAlignment="1" applyProtection="1">
      <alignment horizontal="center"/>
      <protection locked="0"/>
    </xf>
    <xf numFmtId="0" fontId="33" fillId="10" borderId="3" xfId="0" applyFont="1" applyFill="1" applyBorder="1" applyAlignment="1" applyProtection="1">
      <alignment horizontal="center"/>
      <protection locked="0"/>
    </xf>
    <xf numFmtId="0" fontId="94" fillId="4" borderId="0" xfId="0" applyFont="1" applyFill="1" applyAlignment="1">
      <alignment horizontal="center"/>
    </xf>
    <xf numFmtId="0" fontId="94" fillId="0" borderId="0" xfId="0" applyFont="1" applyAlignment="1">
      <alignment horizontal="center"/>
    </xf>
    <xf numFmtId="0" fontId="95" fillId="4" borderId="0" xfId="0" applyFont="1" applyFill="1" applyAlignment="1">
      <alignment horizontal="center"/>
    </xf>
    <xf numFmtId="0" fontId="38" fillId="5" borderId="3" xfId="0" applyFont="1" applyFill="1" applyBorder="1" applyAlignment="1">
      <alignment horizontal="center"/>
    </xf>
    <xf numFmtId="0" fontId="38" fillId="5" borderId="15" xfId="0" applyFont="1" applyFill="1" applyBorder="1" applyAlignment="1">
      <alignment horizontal="left"/>
    </xf>
    <xf numFmtId="0" fontId="38" fillId="5" borderId="3" xfId="0" applyFont="1" applyFill="1" applyBorder="1" applyAlignment="1">
      <alignment horizontal="left"/>
    </xf>
    <xf numFmtId="0" fontId="31" fillId="7" borderId="31" xfId="0" applyFont="1" applyFill="1" applyBorder="1"/>
    <xf numFmtId="0" fontId="31" fillId="7" borderId="30" xfId="0" applyFont="1" applyFill="1" applyBorder="1"/>
    <xf numFmtId="0" fontId="60" fillId="6" borderId="27" xfId="0" applyFont="1" applyFill="1" applyBorder="1" applyAlignment="1">
      <alignment vertical="center"/>
    </xf>
    <xf numFmtId="0" fontId="96" fillId="0" borderId="0" xfId="0" applyFont="1" applyAlignment="1">
      <alignment horizontal="center"/>
    </xf>
    <xf numFmtId="0" fontId="33" fillId="4" borderId="11" xfId="0" applyFont="1" applyFill="1" applyBorder="1" applyAlignment="1" applyProtection="1">
      <alignment horizontal="center"/>
      <protection locked="0"/>
    </xf>
    <xf numFmtId="0" fontId="33" fillId="4" borderId="15" xfId="0" applyFont="1" applyFill="1" applyBorder="1" applyAlignment="1" applyProtection="1">
      <alignment horizontal="center"/>
      <protection locked="0"/>
    </xf>
    <xf numFmtId="0" fontId="55" fillId="10" borderId="1" xfId="0" applyFont="1" applyFill="1" applyBorder="1" applyAlignment="1" applyProtection="1">
      <alignment horizontal="center" wrapText="1"/>
      <protection locked="0"/>
    </xf>
    <xf numFmtId="0" fontId="77" fillId="5" borderId="11" xfId="0" applyFont="1" applyFill="1" applyBorder="1" applyAlignment="1">
      <alignment horizontal="left" vertical="center" wrapText="1"/>
    </xf>
    <xf numFmtId="0" fontId="77" fillId="5" borderId="3" xfId="0" applyFont="1" applyFill="1" applyBorder="1" applyAlignment="1">
      <alignment horizontal="left" vertical="center" wrapText="1"/>
    </xf>
    <xf numFmtId="0" fontId="77" fillId="5" borderId="15" xfId="0" applyFont="1" applyFill="1" applyBorder="1" applyAlignment="1">
      <alignment horizontal="left" vertical="center" wrapText="1"/>
    </xf>
    <xf numFmtId="0" fontId="50" fillId="5" borderId="5" xfId="0" applyFont="1" applyFill="1" applyBorder="1" applyAlignment="1">
      <alignment horizontal="center"/>
    </xf>
    <xf numFmtId="0" fontId="38" fillId="5" borderId="3" xfId="0" applyFont="1" applyFill="1" applyBorder="1" applyAlignment="1">
      <alignment horizontal="center"/>
    </xf>
    <xf numFmtId="0" fontId="38" fillId="4" borderId="17" xfId="0" applyFont="1" applyFill="1" applyBorder="1" applyAlignment="1">
      <alignment horizontal="left" wrapText="1"/>
    </xf>
    <xf numFmtId="0" fontId="38" fillId="4" borderId="0" xfId="0" applyFont="1" applyFill="1" applyAlignment="1">
      <alignment horizontal="left" wrapText="1"/>
    </xf>
    <xf numFmtId="0" fontId="38" fillId="4" borderId="0" xfId="0" applyFont="1" applyFill="1" applyAlignment="1">
      <alignment horizontal="right"/>
    </xf>
    <xf numFmtId="0" fontId="38" fillId="4" borderId="6" xfId="0" applyFont="1" applyFill="1" applyBorder="1" applyAlignment="1">
      <alignment horizontal="right"/>
    </xf>
    <xf numFmtId="0" fontId="33" fillId="4" borderId="1" xfId="0" applyFont="1" applyFill="1" applyBorder="1" applyAlignment="1" applyProtection="1">
      <protection locked="0"/>
    </xf>
    <xf numFmtId="0" fontId="41" fillId="4" borderId="1" xfId="0" applyFont="1" applyFill="1" applyBorder="1" applyAlignment="1" applyProtection="1">
      <alignment horizontal="left" wrapText="1"/>
      <protection locked="0"/>
    </xf>
    <xf numFmtId="0" fontId="38" fillId="4" borderId="13" xfId="0" applyFont="1" applyFill="1" applyBorder="1" applyAlignment="1">
      <alignment horizontal="right"/>
    </xf>
    <xf numFmtId="0" fontId="38" fillId="4" borderId="4" xfId="0" applyFont="1" applyFill="1" applyBorder="1" applyAlignment="1">
      <alignment horizontal="right"/>
    </xf>
    <xf numFmtId="0" fontId="77" fillId="4" borderId="8" xfId="0" applyFont="1" applyFill="1" applyBorder="1" applyAlignment="1">
      <alignment horizontal="center" vertical="center"/>
    </xf>
    <xf numFmtId="0" fontId="77" fillId="4" borderId="10" xfId="0" applyFont="1" applyFill="1" applyBorder="1" applyAlignment="1">
      <alignment horizontal="center" vertical="center"/>
    </xf>
    <xf numFmtId="166" fontId="38" fillId="4" borderId="8" xfId="0" applyNumberFormat="1" applyFont="1" applyFill="1" applyBorder="1" applyAlignment="1">
      <alignment horizontal="center"/>
    </xf>
    <xf numFmtId="166" fontId="38" fillId="4" borderId="10" xfId="0" applyNumberFormat="1" applyFont="1" applyFill="1" applyBorder="1" applyAlignment="1">
      <alignment horizontal="center"/>
    </xf>
    <xf numFmtId="0" fontId="35" fillId="0" borderId="1" xfId="0" applyFont="1" applyBorder="1" applyAlignment="1" applyProtection="1">
      <alignment horizontal="center" wrapText="1"/>
      <protection locked="0"/>
    </xf>
    <xf numFmtId="0" fontId="34" fillId="0" borderId="17" xfId="0" applyFont="1" applyBorder="1" applyAlignment="1">
      <alignment horizontal="center" vertical="center"/>
    </xf>
    <xf numFmtId="0" fontId="34" fillId="0" borderId="0" xfId="0" applyFont="1" applyAlignment="1">
      <alignment horizontal="center" vertical="center"/>
    </xf>
    <xf numFmtId="0" fontId="38" fillId="4" borderId="7" xfId="0" applyFont="1" applyFill="1" applyBorder="1" applyAlignment="1">
      <alignment horizontal="center"/>
    </xf>
    <xf numFmtId="0" fontId="38" fillId="4" borderId="0" xfId="0" applyFont="1" applyFill="1" applyAlignment="1">
      <alignment horizontal="center"/>
    </xf>
    <xf numFmtId="0" fontId="35" fillId="4" borderId="1" xfId="0" applyFont="1" applyFill="1" applyBorder="1" applyAlignment="1" applyProtection="1">
      <alignment horizontal="center"/>
      <protection locked="0"/>
    </xf>
    <xf numFmtId="0" fontId="38" fillId="4" borderId="0" xfId="0" applyFont="1" applyFill="1" applyAlignment="1">
      <alignment horizontal="left"/>
    </xf>
    <xf numFmtId="0" fontId="41" fillId="4" borderId="1" xfId="0" applyFont="1" applyFill="1" applyBorder="1" applyAlignment="1" applyProtection="1">
      <alignment horizontal="center"/>
      <protection locked="0"/>
    </xf>
    <xf numFmtId="0" fontId="60" fillId="6" borderId="32" xfId="0" applyFont="1" applyFill="1" applyBorder="1" applyAlignment="1">
      <alignment vertical="center"/>
    </xf>
    <xf numFmtId="0" fontId="60" fillId="6" borderId="33" xfId="0" applyFont="1" applyFill="1" applyBorder="1" applyAlignment="1">
      <alignment vertical="center"/>
    </xf>
    <xf numFmtId="0" fontId="60" fillId="6" borderId="34" xfId="0" applyFont="1" applyFill="1" applyBorder="1" applyAlignment="1">
      <alignment vertical="center"/>
    </xf>
    <xf numFmtId="1" fontId="35" fillId="4" borderId="1" xfId="0" applyNumberFormat="1" applyFont="1" applyFill="1" applyBorder="1" applyAlignment="1" applyProtection="1">
      <alignment horizontal="center"/>
      <protection locked="0"/>
    </xf>
    <xf numFmtId="0" fontId="34" fillId="4" borderId="19" xfId="0" applyFont="1" applyFill="1" applyBorder="1" applyAlignment="1">
      <alignment horizontal="center"/>
    </xf>
    <xf numFmtId="0" fontId="34" fillId="4" borderId="20" xfId="0" applyFont="1" applyFill="1" applyBorder="1" applyAlignment="1">
      <alignment horizontal="center"/>
    </xf>
    <xf numFmtId="0" fontId="33" fillId="10" borderId="1" xfId="0" applyFont="1" applyFill="1" applyBorder="1" applyAlignment="1" applyProtection="1">
      <protection locked="0"/>
    </xf>
    <xf numFmtId="0" fontId="41" fillId="5" borderId="3" xfId="0" applyFont="1" applyFill="1" applyBorder="1" applyAlignment="1">
      <alignment horizontal="center"/>
    </xf>
    <xf numFmtId="0" fontId="41" fillId="5" borderId="15" xfId="0" applyFont="1" applyFill="1" applyBorder="1" applyAlignment="1">
      <alignment horizontal="center"/>
    </xf>
    <xf numFmtId="0" fontId="38" fillId="5" borderId="11" xfId="0" applyFont="1" applyFill="1" applyBorder="1" applyAlignment="1">
      <alignment horizontal="center"/>
    </xf>
    <xf numFmtId="0" fontId="34" fillId="4" borderId="0" xfId="0" applyFont="1" applyFill="1" applyAlignment="1">
      <alignment horizontal="left"/>
    </xf>
    <xf numFmtId="0" fontId="33" fillId="10" borderId="1" xfId="0" applyFont="1" applyFill="1" applyBorder="1" applyAlignment="1" applyProtection="1">
      <alignment horizontal="center" vertical="center"/>
      <protection locked="0"/>
    </xf>
    <xf numFmtId="0" fontId="38" fillId="4" borderId="0" xfId="0" applyFont="1" applyFill="1" applyAlignment="1">
      <alignment horizontal="right" wrapText="1"/>
    </xf>
    <xf numFmtId="0" fontId="42" fillId="4" borderId="0" xfId="0" applyFont="1" applyFill="1" applyAlignment="1">
      <alignment wrapText="1"/>
    </xf>
    <xf numFmtId="0" fontId="79" fillId="10" borderId="1" xfId="0" applyFont="1" applyFill="1" applyBorder="1" applyAlignment="1" applyProtection="1">
      <alignment horizontal="center"/>
      <protection locked="0"/>
    </xf>
    <xf numFmtId="0" fontId="41" fillId="4" borderId="1" xfId="0" applyFont="1" applyFill="1" applyBorder="1" applyAlignment="1" applyProtection="1">
      <protection locked="0"/>
    </xf>
    <xf numFmtId="0" fontId="36" fillId="4" borderId="1" xfId="0" applyFont="1" applyFill="1" applyBorder="1" applyAlignment="1" applyProtection="1">
      <protection locked="0"/>
    </xf>
    <xf numFmtId="0" fontId="38" fillId="5" borderId="15" xfId="0" applyFont="1" applyFill="1" applyBorder="1" applyAlignment="1">
      <alignment horizontal="center"/>
    </xf>
    <xf numFmtId="0" fontId="0" fillId="0" borderId="3" xfId="0" applyBorder="1" applyAlignment="1"/>
    <xf numFmtId="0" fontId="70" fillId="7" borderId="11" xfId="0" applyFont="1" applyFill="1" applyBorder="1" applyAlignment="1">
      <alignment horizontal="center"/>
    </xf>
    <xf numFmtId="0" fontId="70" fillId="7" borderId="3" xfId="0" applyFont="1" applyFill="1" applyBorder="1" applyAlignment="1">
      <alignment horizontal="center"/>
    </xf>
    <xf numFmtId="0" fontId="70" fillId="7" borderId="15" xfId="0" applyFont="1" applyFill="1" applyBorder="1" applyAlignment="1">
      <alignment horizontal="center"/>
    </xf>
    <xf numFmtId="0" fontId="38" fillId="4" borderId="7" xfId="0" applyFont="1" applyFill="1" applyBorder="1" applyAlignment="1">
      <alignment horizontal="right"/>
    </xf>
    <xf numFmtId="165" fontId="33" fillId="4" borderId="1" xfId="0" applyNumberFormat="1" applyFont="1" applyFill="1" applyBorder="1" applyAlignment="1" applyProtection="1">
      <alignment horizontal="center"/>
      <protection locked="0"/>
    </xf>
    <xf numFmtId="0" fontId="78" fillId="10" borderId="35" xfId="0" applyFont="1" applyFill="1" applyBorder="1" applyAlignment="1">
      <alignment horizontal="center" vertical="center" wrapText="1"/>
    </xf>
    <xf numFmtId="0" fontId="78" fillId="10" borderId="36" xfId="0" applyFont="1" applyFill="1" applyBorder="1" applyAlignment="1">
      <alignment horizontal="center" vertical="center"/>
    </xf>
    <xf numFmtId="0" fontId="33" fillId="10" borderId="1" xfId="0" applyFont="1" applyFill="1" applyBorder="1" applyAlignment="1" applyProtection="1">
      <alignment horizontal="center"/>
      <protection locked="0"/>
    </xf>
    <xf numFmtId="0" fontId="38" fillId="0" borderId="17" xfId="0" applyFont="1" applyBorder="1" applyAlignment="1">
      <alignment horizontal="left" vertical="top" wrapText="1"/>
    </xf>
    <xf numFmtId="0" fontId="38" fillId="0" borderId="0" xfId="0" applyFont="1" applyAlignment="1">
      <alignment horizontal="left" vertical="top" wrapText="1"/>
    </xf>
    <xf numFmtId="0" fontId="38" fillId="0" borderId="6" xfId="0" applyFont="1" applyBorder="1" applyAlignment="1">
      <alignment horizontal="left" vertical="top" wrapText="1"/>
    </xf>
    <xf numFmtId="0" fontId="38" fillId="0" borderId="0" xfId="0" applyFont="1" applyAlignment="1">
      <alignment horizontal="center" wrapText="1"/>
    </xf>
    <xf numFmtId="0" fontId="36" fillId="4" borderId="2" xfId="0" applyFont="1" applyFill="1" applyBorder="1" applyAlignment="1"/>
    <xf numFmtId="0" fontId="92" fillId="10" borderId="1" xfId="0" applyFont="1" applyFill="1" applyBorder="1" applyAlignment="1" applyProtection="1">
      <alignment horizontal="center"/>
      <protection locked="0"/>
    </xf>
    <xf numFmtId="0" fontId="38" fillId="4" borderId="0" xfId="0" applyFont="1" applyFill="1" applyAlignment="1">
      <alignment wrapText="1"/>
    </xf>
    <xf numFmtId="0" fontId="41" fillId="4" borderId="1" xfId="0" applyFont="1" applyFill="1" applyBorder="1" applyAlignment="1" applyProtection="1">
      <alignment horizontal="center" wrapText="1"/>
      <protection locked="0"/>
    </xf>
    <xf numFmtId="0" fontId="41" fillId="4" borderId="3" xfId="0" applyFont="1" applyFill="1" applyBorder="1" applyAlignment="1" applyProtection="1">
      <alignment horizontal="center" wrapText="1"/>
      <protection locked="0"/>
    </xf>
    <xf numFmtId="0" fontId="41" fillId="4" borderId="15" xfId="0" applyFont="1" applyFill="1" applyBorder="1" applyAlignment="1" applyProtection="1">
      <alignment horizontal="center" wrapText="1"/>
      <protection locked="0"/>
    </xf>
    <xf numFmtId="0" fontId="42" fillId="4" borderId="9" xfId="0" applyFont="1" applyFill="1" applyBorder="1" applyAlignment="1">
      <alignment horizontal="center" wrapText="1"/>
    </xf>
    <xf numFmtId="0" fontId="42" fillId="4" borderId="7" xfId="0" applyFont="1" applyFill="1" applyBorder="1" applyAlignment="1">
      <alignment horizontal="center" wrapText="1"/>
    </xf>
    <xf numFmtId="0" fontId="33" fillId="0" borderId="8" xfId="0" applyFont="1" applyBorder="1" applyAlignment="1" applyProtection="1">
      <alignment horizontal="center"/>
      <protection locked="0"/>
    </xf>
    <xf numFmtId="0" fontId="33" fillId="0" borderId="10" xfId="0" applyFont="1" applyBorder="1" applyAlignment="1" applyProtection="1">
      <alignment horizontal="center"/>
      <protection locked="0"/>
    </xf>
    <xf numFmtId="0" fontId="38" fillId="4" borderId="17" xfId="0" applyFont="1" applyFill="1" applyBorder="1" applyAlignment="1">
      <alignment wrapText="1"/>
    </xf>
    <xf numFmtId="0" fontId="33" fillId="4" borderId="1" xfId="0" applyFont="1" applyFill="1" applyBorder="1" applyAlignment="1" applyProtection="1">
      <alignment wrapText="1"/>
      <protection locked="0"/>
    </xf>
    <xf numFmtId="0" fontId="55" fillId="4" borderId="1" xfId="0" applyFont="1" applyFill="1" applyBorder="1" applyAlignment="1" applyProtection="1">
      <alignment horizontal="center"/>
      <protection locked="0"/>
    </xf>
    <xf numFmtId="0" fontId="81" fillId="4" borderId="0" xfId="0" applyFont="1" applyFill="1" applyAlignment="1">
      <alignment wrapText="1"/>
    </xf>
    <xf numFmtId="0" fontId="47" fillId="5" borderId="0" xfId="0" applyFont="1" applyFill="1" applyAlignment="1">
      <alignment horizontal="right" vertical="center"/>
    </xf>
    <xf numFmtId="0" fontId="78" fillId="7" borderId="35" xfId="0" applyFont="1" applyFill="1" applyBorder="1" applyAlignment="1">
      <alignment horizontal="center" vertical="center" wrapText="1"/>
    </xf>
    <xf numFmtId="0" fontId="66" fillId="7" borderId="36" xfId="0" applyFont="1" applyFill="1" applyBorder="1" applyAlignment="1">
      <alignment horizontal="center" vertical="center" wrapText="1"/>
    </xf>
    <xf numFmtId="0" fontId="55" fillId="0" borderId="1" xfId="0" applyFont="1" applyBorder="1" applyAlignment="1" applyProtection="1">
      <alignment horizontal="center"/>
      <protection locked="0"/>
    </xf>
    <xf numFmtId="0" fontId="31" fillId="0" borderId="1" xfId="0" applyFont="1" applyBorder="1" applyAlignment="1" applyProtection="1">
      <alignment horizontal="center"/>
      <protection locked="0"/>
    </xf>
    <xf numFmtId="0" fontId="79" fillId="4" borderId="1" xfId="0" applyFont="1" applyFill="1" applyBorder="1" applyAlignment="1" applyProtection="1">
      <alignment wrapText="1"/>
      <protection locked="0"/>
    </xf>
    <xf numFmtId="0" fontId="43" fillId="4" borderId="0" xfId="0" applyFont="1" applyFill="1" applyAlignment="1">
      <alignment horizontal="center"/>
    </xf>
    <xf numFmtId="0" fontId="34" fillId="4" borderId="17" xfId="0" applyFont="1" applyFill="1" applyBorder="1" applyAlignment="1">
      <alignment horizontal="center" vertical="center"/>
    </xf>
    <xf numFmtId="0" fontId="32" fillId="4" borderId="0" xfId="0" applyFont="1" applyFill="1" applyAlignment="1">
      <alignment horizontal="center" vertical="center"/>
    </xf>
    <xf numFmtId="0" fontId="82" fillId="10" borderId="17" xfId="0" applyFont="1" applyFill="1" applyBorder="1" applyAlignment="1" applyProtection="1">
      <alignment vertical="top" wrapText="1"/>
      <protection locked="0"/>
    </xf>
    <xf numFmtId="0" fontId="11" fillId="10" borderId="0" xfId="0" applyFont="1" applyFill="1" applyAlignment="1" applyProtection="1">
      <alignment vertical="top" wrapText="1"/>
      <protection locked="0"/>
    </xf>
    <xf numFmtId="0" fontId="11" fillId="10" borderId="16" xfId="0" applyFont="1" applyFill="1" applyBorder="1" applyAlignment="1" applyProtection="1">
      <alignment vertical="top" wrapText="1"/>
      <protection locked="0"/>
    </xf>
    <xf numFmtId="0" fontId="11" fillId="10" borderId="17" xfId="0" applyFont="1" applyFill="1" applyBorder="1" applyAlignment="1" applyProtection="1">
      <alignment vertical="top" wrapText="1"/>
      <protection locked="0"/>
    </xf>
    <xf numFmtId="0" fontId="11" fillId="10" borderId="19" xfId="0" applyFont="1" applyFill="1" applyBorder="1" applyAlignment="1" applyProtection="1">
      <alignment vertical="top" wrapText="1"/>
      <protection locked="0"/>
    </xf>
    <xf numFmtId="0" fontId="11" fillId="10" borderId="20" xfId="0" applyFont="1" applyFill="1" applyBorder="1" applyAlignment="1" applyProtection="1">
      <alignment vertical="top" wrapText="1"/>
      <protection locked="0"/>
    </xf>
    <xf numFmtId="0" fontId="11" fillId="10" borderId="21" xfId="0" applyFont="1" applyFill="1" applyBorder="1" applyAlignment="1" applyProtection="1">
      <alignment vertical="top" wrapText="1"/>
      <protection locked="0"/>
    </xf>
    <xf numFmtId="0" fontId="42" fillId="4" borderId="1" xfId="0" applyFont="1" applyFill="1" applyBorder="1" applyAlignment="1">
      <alignment horizontal="center"/>
    </xf>
    <xf numFmtId="0" fontId="62" fillId="4" borderId="0" xfId="0" applyFont="1" applyFill="1" applyAlignment="1">
      <alignment horizontal="center" vertical="center"/>
    </xf>
    <xf numFmtId="0" fontId="54" fillId="0" borderId="17" xfId="0" applyFont="1" applyBorder="1" applyAlignment="1">
      <alignment horizontal="center" vertical="top" wrapText="1"/>
    </xf>
    <xf numFmtId="0" fontId="54" fillId="0" borderId="0" xfId="0" applyFont="1" applyAlignment="1">
      <alignment horizontal="center" vertical="top" wrapText="1"/>
    </xf>
    <xf numFmtId="0" fontId="54" fillId="0" borderId="16"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79" fillId="0" borderId="1" xfId="0" applyFont="1" applyBorder="1" applyAlignment="1" applyProtection="1">
      <alignment horizontal="center" wrapText="1"/>
      <protection locked="0"/>
    </xf>
    <xf numFmtId="0" fontId="83" fillId="0" borderId="11" xfId="0" applyFont="1" applyBorder="1" applyAlignment="1">
      <alignment horizontal="left" vertical="center" wrapText="1"/>
    </xf>
    <xf numFmtId="0" fontId="83" fillId="0" borderId="3" xfId="0" applyFont="1" applyBorder="1" applyAlignment="1">
      <alignment horizontal="left" vertical="center" wrapText="1"/>
    </xf>
    <xf numFmtId="0" fontId="83" fillId="0" borderId="39" xfId="0" applyFont="1" applyBorder="1" applyAlignment="1">
      <alignment horizontal="left" vertical="center" wrapText="1"/>
    </xf>
    <xf numFmtId="0" fontId="11" fillId="4" borderId="17" xfId="0" applyFont="1" applyFill="1" applyBorder="1" applyAlignment="1">
      <alignment horizontal="center" vertical="top"/>
    </xf>
    <xf numFmtId="0" fontId="0" fillId="0" borderId="0" xfId="0" applyAlignment="1">
      <alignment vertical="top"/>
    </xf>
    <xf numFmtId="0" fontId="0" fillId="0" borderId="17" xfId="0" applyBorder="1" applyAlignment="1">
      <alignment vertical="top"/>
    </xf>
    <xf numFmtId="0" fontId="47" fillId="5" borderId="0" xfId="0" applyFont="1" applyFill="1" applyAlignment="1">
      <alignment horizontal="center" wrapText="1"/>
    </xf>
    <xf numFmtId="0" fontId="47" fillId="5" borderId="0" xfId="0" applyFont="1" applyFill="1" applyAlignment="1">
      <alignment horizontal="right" vertical="center" wrapText="1"/>
    </xf>
    <xf numFmtId="0" fontId="55" fillId="4" borderId="5" xfId="0" applyFont="1" applyFill="1" applyBorder="1" applyAlignment="1" applyProtection="1">
      <alignment wrapText="1"/>
      <protection locked="0"/>
    </xf>
    <xf numFmtId="0" fontId="54" fillId="4" borderId="5" xfId="0" applyFont="1" applyFill="1" applyBorder="1" applyAlignment="1" applyProtection="1">
      <alignment wrapText="1"/>
      <protection locked="0"/>
    </xf>
    <xf numFmtId="0" fontId="55" fillId="0" borderId="1" xfId="0" applyFont="1" applyBorder="1" applyAlignment="1" applyProtection="1">
      <alignment wrapText="1"/>
      <protection locked="0"/>
    </xf>
    <xf numFmtId="0" fontId="84" fillId="4" borderId="0" xfId="0" applyFont="1" applyFill="1" applyAlignment="1">
      <alignment horizontal="center"/>
    </xf>
    <xf numFmtId="0" fontId="85" fillId="6" borderId="35" xfId="0" applyFont="1" applyFill="1" applyBorder="1" applyAlignment="1">
      <alignment vertical="center"/>
    </xf>
    <xf numFmtId="0" fontId="85" fillId="6" borderId="36" xfId="0" applyFont="1" applyFill="1" applyBorder="1" applyAlignment="1">
      <alignment vertical="center"/>
    </xf>
    <xf numFmtId="0" fontId="85" fillId="6" borderId="30" xfId="0" applyFont="1" applyFill="1" applyBorder="1" applyAlignment="1">
      <alignment vertical="center"/>
    </xf>
    <xf numFmtId="0" fontId="86" fillId="0" borderId="17" xfId="0" applyFont="1" applyBorder="1" applyAlignment="1"/>
    <xf numFmtId="0" fontId="70" fillId="0" borderId="0" xfId="0" applyFont="1" applyAlignment="1"/>
    <xf numFmtId="0" fontId="70" fillId="0" borderId="16" xfId="0" applyFont="1" applyBorder="1" applyAlignment="1"/>
    <xf numFmtId="164" fontId="92" fillId="10" borderId="1" xfId="0" applyNumberFormat="1" applyFont="1" applyFill="1" applyBorder="1" applyAlignment="1" applyProtection="1">
      <alignment horizontal="left"/>
      <protection locked="0"/>
    </xf>
    <xf numFmtId="0" fontId="41" fillId="4" borderId="11" xfId="0" applyFont="1" applyFill="1" applyBorder="1" applyAlignment="1" applyProtection="1">
      <alignment horizontal="center"/>
      <protection locked="0"/>
    </xf>
    <xf numFmtId="0" fontId="41" fillId="4" borderId="15" xfId="0" applyFont="1" applyFill="1" applyBorder="1" applyAlignment="1" applyProtection="1">
      <alignment horizontal="center"/>
      <protection locked="0"/>
    </xf>
    <xf numFmtId="0" fontId="41" fillId="10" borderId="1" xfId="0" applyFont="1" applyFill="1" applyBorder="1" applyAlignment="1" applyProtection="1">
      <protection locked="0"/>
    </xf>
    <xf numFmtId="49" fontId="41" fillId="10" borderId="1" xfId="0" applyNumberFormat="1" applyFont="1" applyFill="1" applyBorder="1" applyAlignment="1" applyProtection="1">
      <protection locked="0"/>
    </xf>
    <xf numFmtId="0" fontId="55" fillId="0" borderId="1" xfId="0" applyFont="1" applyBorder="1" applyAlignment="1" applyProtection="1">
      <protection locked="0"/>
    </xf>
    <xf numFmtId="0" fontId="31" fillId="0" borderId="1" xfId="0" applyFont="1" applyBorder="1" applyAlignment="1" applyProtection="1">
      <protection locked="0"/>
    </xf>
    <xf numFmtId="0" fontId="46" fillId="5" borderId="11" xfId="0" applyFont="1" applyFill="1" applyBorder="1" applyAlignment="1">
      <alignment horizontal="left" wrapText="1"/>
    </xf>
    <xf numFmtId="0" fontId="46" fillId="5" borderId="3" xfId="0" applyFont="1" applyFill="1" applyBorder="1" applyAlignment="1">
      <alignment horizontal="left" wrapText="1"/>
    </xf>
    <xf numFmtId="0" fontId="46" fillId="5" borderId="15" xfId="0" applyFont="1" applyFill="1" applyBorder="1" applyAlignment="1">
      <alignment horizontal="left" wrapText="1"/>
    </xf>
    <xf numFmtId="0" fontId="80" fillId="7" borderId="35" xfId="0" applyFont="1" applyFill="1" applyBorder="1" applyAlignment="1">
      <alignment horizontal="center" vertical="center" wrapText="1"/>
    </xf>
    <xf numFmtId="0" fontId="80" fillId="7" borderId="36" xfId="0" applyFont="1" applyFill="1" applyBorder="1" applyAlignment="1">
      <alignment horizontal="center" vertical="center"/>
    </xf>
    <xf numFmtId="0" fontId="67" fillId="5" borderId="3" xfId="0" applyFont="1" applyFill="1" applyBorder="1" applyAlignment="1">
      <alignment horizontal="center"/>
    </xf>
    <xf numFmtId="0" fontId="67" fillId="5" borderId="15" xfId="0" applyFont="1" applyFill="1" applyBorder="1" applyAlignment="1">
      <alignment horizontal="center"/>
    </xf>
    <xf numFmtId="164" fontId="41" fillId="10" borderId="1" xfId="0" applyNumberFormat="1" applyFont="1" applyFill="1" applyBorder="1" applyAlignment="1" applyProtection="1">
      <alignment horizontal="center"/>
      <protection locked="0"/>
    </xf>
    <xf numFmtId="0" fontId="33" fillId="0" borderId="1" xfId="0" applyFont="1" applyBorder="1" applyAlignment="1" applyProtection="1">
      <alignment wrapText="1"/>
      <protection locked="0"/>
    </xf>
    <xf numFmtId="0" fontId="34" fillId="4" borderId="17" xfId="0" applyFont="1" applyFill="1" applyBorder="1" applyAlignment="1">
      <alignment horizontal="right"/>
    </xf>
    <xf numFmtId="0" fontId="34" fillId="4" borderId="0" xfId="0" applyFont="1" applyFill="1" applyAlignment="1">
      <alignment horizontal="right"/>
    </xf>
    <xf numFmtId="0" fontId="34" fillId="4" borderId="16" xfId="0" applyFont="1" applyFill="1" applyBorder="1" applyAlignment="1">
      <alignment horizontal="right"/>
    </xf>
    <xf numFmtId="0" fontId="32" fillId="4" borderId="7" xfId="0" applyFont="1" applyFill="1" applyBorder="1" applyAlignment="1">
      <alignment horizontal="center" vertical="center"/>
    </xf>
    <xf numFmtId="0" fontId="51" fillId="0" borderId="17" xfId="0" applyFont="1" applyBorder="1" applyAlignment="1">
      <alignment horizontal="left" wrapText="1"/>
    </xf>
    <xf numFmtId="0" fontId="51" fillId="0" borderId="0" xfId="0" applyFont="1" applyAlignment="1">
      <alignment horizontal="left" wrapText="1"/>
    </xf>
    <xf numFmtId="0" fontId="50" fillId="4" borderId="0" xfId="0" applyFont="1" applyFill="1" applyAlignment="1">
      <alignment horizontal="right"/>
    </xf>
    <xf numFmtId="0" fontId="87" fillId="10" borderId="40" xfId="0" applyFont="1" applyFill="1" applyBorder="1" applyAlignment="1">
      <alignment horizontal="center" vertical="center" wrapText="1"/>
    </xf>
    <xf numFmtId="0" fontId="87" fillId="10" borderId="41" xfId="0" applyFont="1" applyFill="1" applyBorder="1" applyAlignment="1">
      <alignment horizontal="center" vertical="center" wrapText="1"/>
    </xf>
    <xf numFmtId="0" fontId="87" fillId="10" borderId="42" xfId="0" applyFont="1" applyFill="1" applyBorder="1" applyAlignment="1">
      <alignment horizontal="center" vertical="center" wrapText="1"/>
    </xf>
    <xf numFmtId="0" fontId="66" fillId="7" borderId="35" xfId="0" applyFont="1" applyFill="1" applyBorder="1" applyAlignment="1">
      <alignment horizontal="center" vertical="center" wrapText="1"/>
    </xf>
    <xf numFmtId="0" fontId="60" fillId="6" borderId="19" xfId="0" applyFont="1" applyFill="1" applyBorder="1" applyAlignment="1">
      <alignment vertical="center"/>
    </xf>
    <xf numFmtId="0" fontId="60" fillId="6" borderId="20" xfId="0" applyFont="1" applyFill="1" applyBorder="1" applyAlignment="1">
      <alignment vertical="center"/>
    </xf>
    <xf numFmtId="0" fontId="60" fillId="6" borderId="21" xfId="0" applyFont="1" applyFill="1" applyBorder="1" applyAlignment="1">
      <alignment vertical="center"/>
    </xf>
    <xf numFmtId="0" fontId="1" fillId="4" borderId="23" xfId="0" applyFont="1" applyFill="1" applyBorder="1" applyAlignment="1">
      <alignment horizontal="right" indent="1"/>
    </xf>
    <xf numFmtId="0" fontId="1" fillId="4" borderId="1" xfId="0" applyFont="1" applyFill="1" applyBorder="1" applyAlignment="1">
      <alignment horizontal="right" indent="1"/>
    </xf>
    <xf numFmtId="0" fontId="1" fillId="4" borderId="12" xfId="0" applyFont="1" applyFill="1" applyBorder="1" applyAlignment="1">
      <alignment horizontal="right" indent="1"/>
    </xf>
    <xf numFmtId="0" fontId="0" fillId="0" borderId="3" xfId="0" applyBorder="1" applyAlignment="1">
      <alignment horizontal="center"/>
    </xf>
    <xf numFmtId="0" fontId="42" fillId="0" borderId="17" xfId="0" applyFont="1" applyBorder="1" applyAlignment="1">
      <alignment horizontal="center"/>
    </xf>
    <xf numFmtId="0" fontId="32" fillId="0" borderId="0" xfId="0" applyFont="1" applyAlignment="1">
      <alignment horizontal="center"/>
    </xf>
    <xf numFmtId="0" fontId="57" fillId="4" borderId="0" xfId="0" applyFont="1" applyFill="1" applyAlignment="1">
      <alignment vertical="top"/>
    </xf>
    <xf numFmtId="0" fontId="38" fillId="0" borderId="0" xfId="0" applyFont="1" applyAlignment="1">
      <alignment horizontal="left" vertical="top"/>
    </xf>
    <xf numFmtId="0" fontId="32" fillId="0" borderId="17" xfId="0" applyFont="1" applyBorder="1" applyAlignment="1">
      <alignment horizontal="center" vertical="center" wrapText="1"/>
    </xf>
    <xf numFmtId="0" fontId="32" fillId="0" borderId="0" xfId="0" applyFont="1" applyAlignment="1">
      <alignment horizontal="center" vertical="center" wrapText="1"/>
    </xf>
    <xf numFmtId="0" fontId="55" fillId="0" borderId="17" xfId="0" applyFont="1" applyBorder="1" applyAlignment="1">
      <alignment horizontal="center" vertical="top" wrapText="1"/>
    </xf>
    <xf numFmtId="0" fontId="55" fillId="0" borderId="0" xfId="0" applyFont="1" applyAlignment="1">
      <alignment horizontal="center" vertical="top" wrapText="1"/>
    </xf>
    <xf numFmtId="0" fontId="55" fillId="0" borderId="16" xfId="0" applyFont="1" applyBorder="1" applyAlignment="1">
      <alignment horizontal="center" vertical="top" wrapText="1"/>
    </xf>
    <xf numFmtId="0" fontId="41" fillId="4" borderId="0" xfId="0" applyFont="1" applyFill="1" applyAlignment="1"/>
    <xf numFmtId="0" fontId="0" fillId="0" borderId="0" xfId="0" applyAlignment="1">
      <alignment horizontal="right"/>
    </xf>
    <xf numFmtId="0" fontId="33" fillId="0" borderId="1" xfId="0" applyFont="1" applyBorder="1" applyAlignment="1" applyProtection="1">
      <protection locked="0"/>
    </xf>
    <xf numFmtId="0" fontId="78" fillId="7" borderId="37" xfId="0" applyFont="1" applyFill="1" applyBorder="1" applyAlignment="1">
      <alignment horizontal="center" vertical="center" wrapText="1"/>
    </xf>
    <xf numFmtId="0" fontId="78" fillId="7" borderId="38" xfId="0" applyFont="1" applyFill="1" applyBorder="1" applyAlignment="1">
      <alignment horizontal="center" vertical="center"/>
    </xf>
    <xf numFmtId="0" fontId="41" fillId="4" borderId="11" xfId="0" applyFont="1" applyFill="1" applyBorder="1" applyAlignment="1" applyProtection="1">
      <alignment horizontal="center" wrapText="1"/>
      <protection locked="0"/>
    </xf>
    <xf numFmtId="0" fontId="41" fillId="0" borderId="11" xfId="0" applyFont="1" applyBorder="1" applyAlignment="1" applyProtection="1">
      <alignment horizontal="center" wrapText="1"/>
      <protection locked="0"/>
    </xf>
    <xf numFmtId="0" fontId="41" fillId="0" borderId="15" xfId="0" applyFont="1" applyBorder="1" applyAlignment="1" applyProtection="1">
      <alignment horizontal="center" wrapText="1"/>
      <protection locked="0"/>
    </xf>
    <xf numFmtId="0" fontId="51" fillId="4" borderId="17" xfId="0" applyFont="1" applyFill="1" applyBorder="1" applyAlignment="1">
      <alignment wrapText="1"/>
    </xf>
    <xf numFmtId="0" fontId="51" fillId="4" borderId="0" xfId="0" applyFont="1" applyFill="1" applyAlignment="1">
      <alignment wrapText="1"/>
    </xf>
    <xf numFmtId="0" fontId="51" fillId="4" borderId="6" xfId="0" applyFont="1" applyFill="1" applyBorder="1" applyAlignment="1">
      <alignment wrapText="1"/>
    </xf>
    <xf numFmtId="0" fontId="42" fillId="4" borderId="24" xfId="0" applyFont="1" applyFill="1" applyBorder="1" applyAlignment="1">
      <alignment vertical="center" textRotation="90"/>
    </xf>
    <xf numFmtId="0" fontId="42" fillId="4" borderId="17" xfId="0" applyFont="1" applyFill="1" applyBorder="1" applyAlignment="1">
      <alignment vertical="center" textRotation="90"/>
    </xf>
    <xf numFmtId="0" fontId="88" fillId="0" borderId="0" xfId="0" applyFont="1" applyAlignment="1">
      <alignment horizontal="center"/>
    </xf>
    <xf numFmtId="0" fontId="89" fillId="0" borderId="0" xfId="0" applyFont="1" applyAlignment="1">
      <alignment horizontal="center"/>
    </xf>
    <xf numFmtId="0" fontId="90" fillId="8" borderId="0" xfId="0" applyFont="1" applyFill="1" applyAlignment="1">
      <alignment horizontal="center"/>
    </xf>
    <xf numFmtId="0" fontId="91" fillId="9" borderId="5" xfId="0" applyFont="1" applyFill="1" applyBorder="1" applyAlignment="1">
      <alignment horizontal="center"/>
    </xf>
    <xf numFmtId="0" fontId="74" fillId="11" borderId="0" xfId="0" applyFont="1" applyFill="1" applyAlignment="1">
      <alignment horizontal="center" wrapText="1"/>
    </xf>
    <xf numFmtId="0" fontId="75" fillId="0" borderId="7" xfId="0" applyFont="1" applyBorder="1" applyAlignment="1">
      <alignment horizontal="center" wrapText="1"/>
    </xf>
    <xf numFmtId="0" fontId="76" fillId="0" borderId="0" xfId="0" applyFont="1" applyAlignment="1">
      <alignment horizontal="center" wrapText="1"/>
    </xf>
    <xf numFmtId="0" fontId="76" fillId="0" borderId="6" xfId="0" applyFont="1" applyBorder="1" applyAlignment="1">
      <alignment horizontal="center" wrapText="1"/>
    </xf>
  </cellXfs>
  <cellStyles count="3">
    <cellStyle name="Accent1" xfId="1" builtinId="29"/>
    <cellStyle name="Accent4" xfId="2" builtinId="41"/>
    <cellStyle name="Normal" xfId="0" builtinId="0"/>
  </cellStyles>
  <dxfs count="1">
    <dxf>
      <fill>
        <patternFill>
          <bgColor rgb="FFFFFF00"/>
        </patternFill>
      </fill>
    </dxf>
  </dxfs>
  <tableStyles count="0" defaultTableStyle="TableStyleMedium9" defaultPivotStyle="PivotStyleLight16"/>
  <colors>
    <mruColors>
      <color rgb="FFE10F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r:id="rId1"/>
</file>

<file path=xl/activeX/activeX2.xml><?xml version="1.0" encoding="utf-8"?>
<ax:ocx xmlns:ax="http://schemas.microsoft.com/office/2006/activeX" xmlns:r="http://schemas.openxmlformats.org/officeDocument/2006/relationships" ax:classid="{8BD21D10-EC42-11CE-9E0D-00AA006002F3}"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230</xdr:row>
          <xdr:rowOff>0</xdr:rowOff>
        </xdr:from>
        <xdr:to>
          <xdr:col>5</xdr:col>
          <xdr:colOff>88900</xdr:colOff>
          <xdr:row>231</xdr:row>
          <xdr:rowOff>19050</xdr:rowOff>
        </xdr:to>
        <xdr:sp macro="" textlink="">
          <xdr:nvSpPr>
            <xdr:cNvPr id="2034" name="txtNomPren_Univ" hidden="1">
              <a:extLst>
                <a:ext uri="{63B3BB69-23CF-44E3-9099-C40C66FF867C}">
                  <a14:compatExt spid="_x0000_s2034"/>
                </a:ext>
                <a:ext uri="{FF2B5EF4-FFF2-40B4-BE49-F238E27FC236}">
                  <a16:creationId xmlns:a16="http://schemas.microsoft.com/office/drawing/2014/main" id="{00000000-0008-0000-0000-0000F2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230</xdr:row>
          <xdr:rowOff>0</xdr:rowOff>
        </xdr:from>
        <xdr:to>
          <xdr:col>11</xdr:col>
          <xdr:colOff>88900</xdr:colOff>
          <xdr:row>231</xdr:row>
          <xdr:rowOff>19050</xdr:rowOff>
        </xdr:to>
        <xdr:sp macro="" textlink="">
          <xdr:nvSpPr>
            <xdr:cNvPr id="5131" name="txtNomPren_Coll"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190500</xdr:colOff>
      <xdr:row>2</xdr:row>
      <xdr:rowOff>114300</xdr:rowOff>
    </xdr:to>
    <xdr:pic>
      <xdr:nvPicPr>
        <xdr:cNvPr id="10002" name="Image 2">
          <a:extLst>
            <a:ext uri="{FF2B5EF4-FFF2-40B4-BE49-F238E27FC236}">
              <a16:creationId xmlns:a16="http://schemas.microsoft.com/office/drawing/2014/main" id="{00000000-0008-0000-0000-0000122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14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222250</xdr:colOff>
          <xdr:row>226</xdr:row>
          <xdr:rowOff>127000</xdr:rowOff>
        </xdr:from>
        <xdr:to>
          <xdr:col>10</xdr:col>
          <xdr:colOff>0</xdr:colOff>
          <xdr:row>230</xdr:row>
          <xdr:rowOff>209550</xdr:rowOff>
        </xdr:to>
        <xdr:sp macro="" textlink="">
          <xdr:nvSpPr>
            <xdr:cNvPr id="9911" name="Object 5815" hidden="1">
              <a:extLst>
                <a:ext uri="{63B3BB69-23CF-44E3-9099-C40C66FF867C}">
                  <a14:compatExt spid="_x0000_s9911"/>
                </a:ext>
                <a:ext uri="{FF2B5EF4-FFF2-40B4-BE49-F238E27FC236}">
                  <a16:creationId xmlns:a16="http://schemas.microsoft.com/office/drawing/2014/main" id="{00000000-0008-0000-0000-0000B726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226</xdr:row>
          <xdr:rowOff>133350</xdr:rowOff>
        </xdr:from>
        <xdr:to>
          <xdr:col>4</xdr:col>
          <xdr:colOff>717550</xdr:colOff>
          <xdr:row>230</xdr:row>
          <xdr:rowOff>215900</xdr:rowOff>
        </xdr:to>
        <xdr:sp macro="" textlink="">
          <xdr:nvSpPr>
            <xdr:cNvPr id="9945" name="Object 5849" hidden="1">
              <a:extLst>
                <a:ext uri="{63B3BB69-23CF-44E3-9099-C40C66FF867C}">
                  <a14:compatExt spid="_x0000_s9945"/>
                </a:ext>
                <a:ext uri="{FF2B5EF4-FFF2-40B4-BE49-F238E27FC236}">
                  <a16:creationId xmlns:a16="http://schemas.microsoft.com/office/drawing/2014/main" id="{00000000-0008-0000-0000-0000D926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889000</xdr:colOff>
          <xdr:row>6</xdr:row>
          <xdr:rowOff>6350</xdr:rowOff>
        </xdr:from>
        <xdr:to>
          <xdr:col>7</xdr:col>
          <xdr:colOff>25400</xdr:colOff>
          <xdr:row>10</xdr:row>
          <xdr:rowOff>0</xdr:rowOff>
        </xdr:to>
        <xdr:sp macro="" textlink="">
          <xdr:nvSpPr>
            <xdr:cNvPr id="11283" name="Object 19"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solidFill>
              <a:srgbClr val="FFFFFF" mc:Ignorable="a14" a14:legacySpreadsheetColorIndex="65"/>
            </a:solidFill>
            <a:ln w="15875">
              <a:solidFill>
                <a:srgbClr val="FF0000" mc:Ignorable="a14" a14:legacySpreadsheetColorIndex="1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6</xdr:row>
          <xdr:rowOff>19050</xdr:rowOff>
        </xdr:from>
        <xdr:to>
          <xdr:col>4</xdr:col>
          <xdr:colOff>12700</xdr:colOff>
          <xdr:row>9</xdr:row>
          <xdr:rowOff>184150</xdr:rowOff>
        </xdr:to>
        <xdr:sp macro="" textlink="">
          <xdr:nvSpPr>
            <xdr:cNvPr id="11284" name="Object 20"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solidFill>
              <a:srgbClr val="FFFFFF" mc:Ignorable="a14" a14:legacySpreadsheetColorIndex="65"/>
            </a:solidFill>
            <a:ln w="15875">
              <a:solidFill>
                <a:srgbClr val="FF0000" mc:Ignorable="a14" a14:legacySpreadsheetColorIndex="10"/>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everine_pugens_mes_gouv_qc_ca/Documents/Bureau/2021-2022/Formulaire%20et%20guide%202021-2022/VA%20Formulaires/__Formulaire_2020-2021_ProtegeAvecMac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FORMULAIRE"/>
      <sheetName val="Données"/>
      <sheetName val="Feuil3"/>
    </sheetNames>
    <sheetDataSet>
      <sheetData sheetId="0"/>
      <sheetData sheetId="1"/>
      <sheetData sheetId="2">
        <row r="1">
          <cell r="C1" t="str">
            <v>Choisissez le type de recyclage</v>
          </cell>
          <cell r="O1" t="str">
            <v>Baccalauréat</v>
          </cell>
          <cell r="P1" t="str">
            <v>Choisissez votre statut</v>
          </cell>
          <cell r="R1" t="str">
            <v>OUI</v>
          </cell>
          <cell r="AF1" t="str">
            <v>101        Biologie</v>
          </cell>
        </row>
        <row r="2">
          <cell r="A2" t="str">
            <v>Choisissez votre collège</v>
          </cell>
          <cell r="B2" t="str">
            <v xml:space="preserve"> </v>
          </cell>
          <cell r="C2" t="str">
            <v>Formation-Maîtrise</v>
          </cell>
          <cell r="O2" t="str">
            <v>Maitrise</v>
          </cell>
          <cell r="P2" t="str">
            <v>Permanent</v>
          </cell>
          <cell r="R2" t="str">
            <v>NON</v>
          </cell>
          <cell r="AF2" t="str">
            <v>105        Culture scientifique et technologique**</v>
          </cell>
        </row>
        <row r="3">
          <cell r="A3" t="str">
            <v>Abitibi-Témiscamingue</v>
          </cell>
          <cell r="B3" t="str">
            <v>FNEEQ-CSN</v>
          </cell>
          <cell r="C3" t="str">
            <v>Programme révisé ou réorientation de carrière</v>
          </cell>
          <cell r="O3" t="str">
            <v>Autre</v>
          </cell>
          <cell r="P3" t="str">
            <v>Non permanent</v>
          </cell>
          <cell r="AF3" t="str">
            <v>107        Techniques de la santé</v>
          </cell>
        </row>
        <row r="4">
          <cell r="A4" t="str">
            <v>Ahuntsic</v>
          </cell>
          <cell r="B4" t="str">
            <v>FNEEQ-CSN</v>
          </cell>
          <cell r="C4" t="str">
            <v>Poste réservé</v>
          </cell>
          <cell r="AF4" t="str">
            <v>109        Éducation physique</v>
          </cell>
        </row>
        <row r="5">
          <cell r="A5" t="str">
            <v>Alma</v>
          </cell>
          <cell r="B5" t="str">
            <v>FNEEQ-CSN</v>
          </cell>
          <cell r="AF5" t="str">
            <v>110        Techniques dentaires</v>
          </cell>
        </row>
        <row r="6">
          <cell r="A6" t="str">
            <v>André-Laurendeau</v>
          </cell>
          <cell r="B6" t="str">
            <v>FNEEQ-CSN</v>
          </cell>
          <cell r="AF6" t="str">
            <v>110-01        Prothèses dentaires</v>
          </cell>
        </row>
        <row r="7">
          <cell r="A7" t="str">
            <v>Beauce-Appalaches</v>
          </cell>
          <cell r="B7" t="str">
            <v>FNEEQ-CSN</v>
          </cell>
          <cell r="AF7" t="str">
            <v>110-02        Denturologie</v>
          </cell>
        </row>
        <row r="8">
          <cell r="A8" t="str">
            <v>Bois-de-Boulogne</v>
          </cell>
          <cell r="B8" t="str">
            <v>FEC-CSQ</v>
          </cell>
          <cell r="AF8" t="str">
            <v>111        Techniques d'hygiène dentaire</v>
          </cell>
        </row>
        <row r="9">
          <cell r="A9" t="str">
            <v>Champlain Regional College</v>
          </cell>
          <cell r="B9" t="str">
            <v>FEC-CSQ</v>
          </cell>
          <cell r="AF9" t="str">
            <v>112        Acupuncture</v>
          </cell>
        </row>
        <row r="10">
          <cell r="A10" t="str">
            <v>Champlain Reg. College Lennoxville</v>
          </cell>
          <cell r="B10" t="str">
            <v>FEC-CSQ</v>
          </cell>
          <cell r="AF10" t="str">
            <v>120        Techniques de diététique</v>
          </cell>
        </row>
        <row r="11">
          <cell r="A11" t="str">
            <v>Champlain Reg. College St-Lawrence</v>
          </cell>
          <cell r="B11" t="str">
            <v>FNEEQ-CSN</v>
          </cell>
          <cell r="AF11" t="str">
            <v>130        Électrophysiologie médicale</v>
          </cell>
        </row>
        <row r="12">
          <cell r="A12" t="str">
            <v>Champlain Reg. College St-Lambert</v>
          </cell>
          <cell r="B12" t="str">
            <v>FNEEQ-CSN</v>
          </cell>
          <cell r="AF12" t="str">
            <v>140        Techniques d’analyses biomédicales</v>
          </cell>
        </row>
        <row r="13">
          <cell r="A13" t="str">
            <v>Chicoutimi</v>
          </cell>
          <cell r="B13" t="str">
            <v>FNEEQ-CSN</v>
          </cell>
          <cell r="AF13" t="str">
            <v xml:space="preserve">141        Techniques d'inhalothérapie </v>
          </cell>
        </row>
        <row r="14">
          <cell r="A14" t="str">
            <v>Dawson</v>
          </cell>
          <cell r="B14" t="str">
            <v>FNEEQ-CSN</v>
          </cell>
          <cell r="AF14" t="str">
            <v>142        Techniques de radiologie</v>
          </cell>
        </row>
        <row r="15">
          <cell r="A15" t="str">
            <v>Drummondville</v>
          </cell>
          <cell r="B15" t="str">
            <v>FEC-CSQ</v>
          </cell>
          <cell r="AF15" t="str">
            <v>142-01        Radiodiagnostic</v>
          </cell>
        </row>
        <row r="16">
          <cell r="A16" t="str">
            <v>Édouard-Montpetit</v>
          </cell>
          <cell r="B16" t="str">
            <v>FNEEQ-CSN</v>
          </cell>
          <cell r="AF16" t="str">
            <v>142-02        Médecine nucléaire</v>
          </cell>
        </row>
        <row r="17">
          <cell r="A17" t="str">
            <v>Garneau</v>
          </cell>
          <cell r="B17" t="str">
            <v>FNEEQ-CSN</v>
          </cell>
          <cell r="AF17" t="str">
            <v>142-04         Radio-oncologie</v>
          </cell>
        </row>
        <row r="18">
          <cell r="A18" t="str">
            <v>Gaspésie et des Îles</v>
          </cell>
          <cell r="B18" t="str">
            <v>FEC-CSQ</v>
          </cell>
          <cell r="AF18" t="str">
            <v>144        Techniques de réadaptation</v>
          </cell>
        </row>
        <row r="19">
          <cell r="A19" t="str">
            <v>Gaspésie et des Îles, 
CEC Îles-Madeleine</v>
          </cell>
          <cell r="B19" t="str">
            <v>FEC-CSQ</v>
          </cell>
          <cell r="AF19" t="str">
            <v>144-01        Réadaptation physique</v>
          </cell>
        </row>
        <row r="20">
          <cell r="A20" t="str">
            <v>Gaspésie et des Îles, Carleton-sur-mer</v>
          </cell>
          <cell r="B20" t="str">
            <v>FNEEQ-CSN</v>
          </cell>
          <cell r="AF20" t="str">
            <v>144-03        Orthèses &amp; prothèses orthopédiques</v>
          </cell>
        </row>
        <row r="21">
          <cell r="A21" t="str">
            <v>Gaspésie et des Îles, ÉPAQ</v>
          </cell>
          <cell r="B21" t="str">
            <v>FNEEQ-CSN</v>
          </cell>
          <cell r="AF21" t="str">
            <v>145        Technologie des sciences naturelles</v>
          </cell>
        </row>
        <row r="22">
          <cell r="A22" t="str">
            <v>Gérald-Godin</v>
          </cell>
          <cell r="B22" t="str">
            <v>FEC-CSQ</v>
          </cell>
          <cell r="AF22" t="str">
            <v>145-01        Bioécologie</v>
          </cell>
        </row>
        <row r="23">
          <cell r="A23" t="str">
            <v xml:space="preserve">Granby </v>
          </cell>
          <cell r="B23" t="str">
            <v>FNEEQ-CSN</v>
          </cell>
          <cell r="AF23" t="str">
            <v>145-03        Santé animale</v>
          </cell>
        </row>
        <row r="24">
          <cell r="A24" t="str">
            <v>Heritage</v>
          </cell>
          <cell r="B24" t="str">
            <v>FNEEQ-CSN</v>
          </cell>
          <cell r="AF24" t="str">
            <v>145-04        Aménagement cynégétique et halieutique</v>
          </cell>
        </row>
        <row r="25">
          <cell r="A25" t="str">
            <v>John Abbott</v>
          </cell>
          <cell r="B25" t="str">
            <v>FNEEQ-CSN</v>
          </cell>
          <cell r="AF25" t="str">
            <v>147        Milieu naturel</v>
          </cell>
        </row>
        <row r="26">
          <cell r="A26" t="str">
            <v>Jonquière</v>
          </cell>
          <cell r="B26" t="str">
            <v>FNEEQ-CSN</v>
          </cell>
          <cell r="AF26" t="str">
            <v>152        Gestion et exploitation d’entreprise agricole</v>
          </cell>
        </row>
        <row r="27">
          <cell r="A27" t="str">
            <v>La Pocatière</v>
          </cell>
          <cell r="B27" t="str">
            <v>FNEEQ-CSN</v>
          </cell>
          <cell r="AF27" t="str">
            <v>152-01        Zootechnie</v>
          </cell>
        </row>
        <row r="28">
          <cell r="A28" t="str">
            <v>Lévis-Lauzon</v>
          </cell>
          <cell r="B28" t="str">
            <v>FNEEQ-CSN</v>
          </cell>
          <cell r="AF28" t="str">
            <v>152-02        Phytotechnie</v>
          </cell>
        </row>
        <row r="29">
          <cell r="A29" t="str">
            <v>Limoilou</v>
          </cell>
          <cell r="B29" t="str">
            <v>FNEEQ-CSN</v>
          </cell>
          <cell r="AF29" t="str">
            <v>153        Techniques horticoles</v>
          </cell>
        </row>
        <row r="30">
          <cell r="A30" t="str">
            <v>Lionel-Groulx</v>
          </cell>
          <cell r="B30" t="str">
            <v>FNEEQ-CSN</v>
          </cell>
          <cell r="AF30" t="str">
            <v>153-03        Paysage et commercialisation en horticulture ornementale</v>
          </cell>
        </row>
        <row r="31">
          <cell r="A31" t="str">
            <v>Maisonneuve</v>
          </cell>
          <cell r="B31" t="str">
            <v>FNEEQ-CSN</v>
          </cell>
          <cell r="AF31" t="str">
            <v>153-07        Production horticole et de l’environnement</v>
          </cell>
        </row>
        <row r="32">
          <cell r="A32" t="str">
            <v>Marie-Victorin</v>
          </cell>
          <cell r="B32" t="str">
            <v>FNEEQ-CSN</v>
          </cell>
          <cell r="AF32" t="str">
            <v>154        Technologie des procédés et de la qualité des aliments</v>
          </cell>
        </row>
        <row r="33">
          <cell r="A33" t="str">
            <v>Matane</v>
          </cell>
          <cell r="B33" t="str">
            <v>FEC-CSQ</v>
          </cell>
          <cell r="AF33" t="str">
            <v>160        Techniques paramédicales</v>
          </cell>
        </row>
        <row r="34">
          <cell r="A34" t="str">
            <v>Montmorency</v>
          </cell>
          <cell r="B34" t="str">
            <v>FNEEQ-CSN</v>
          </cell>
          <cell r="AF34" t="str">
            <v>160-01        Orthèses visuelles</v>
          </cell>
        </row>
        <row r="35">
          <cell r="A35" t="str">
            <v>Outaouais</v>
          </cell>
          <cell r="B35" t="str">
            <v>FNEEQ-CSN</v>
          </cell>
          <cell r="AF35" t="str">
            <v>160-02        Audio-prothèse</v>
          </cell>
        </row>
        <row r="36">
          <cell r="A36" t="str">
            <v>Régional de Lanaudière</v>
          </cell>
          <cell r="B36" t="str">
            <v>FNEEQ-CSN</v>
          </cell>
          <cell r="AF36" t="str">
            <v>171        Techniques de thanatologie</v>
          </cell>
        </row>
        <row r="37">
          <cell r="A37" t="str">
            <v>Rimouski</v>
          </cell>
          <cell r="B37" t="str">
            <v>FEC-CSQ</v>
          </cell>
          <cell r="AF37" t="str">
            <v>180        Soins infirmiers</v>
          </cell>
        </row>
        <row r="38">
          <cell r="A38" t="str">
            <v>Rivière-du-Loup</v>
          </cell>
          <cell r="B38" t="str">
            <v>FEC-CSQ</v>
          </cell>
          <cell r="AF38" t="str">
            <v>181        Soins préhospitaliers d’urgence</v>
          </cell>
        </row>
        <row r="39">
          <cell r="A39" t="str">
            <v>Rosemont</v>
          </cell>
          <cell r="B39" t="str">
            <v>FNEEQ-CSN</v>
          </cell>
          <cell r="AF39" t="str">
            <v>190        Technologie forestière</v>
          </cell>
        </row>
        <row r="40">
          <cell r="A40" t="str">
            <v>Saint-Jean-sur-Richelieu</v>
          </cell>
          <cell r="B40" t="str">
            <v>FNEEQ-CSN</v>
          </cell>
          <cell r="AF40" t="str">
            <v>190-02        Technologie forestière</v>
          </cell>
        </row>
        <row r="41">
          <cell r="A41" t="str">
            <v>Saint-Jérôme</v>
          </cell>
          <cell r="B41" t="str">
            <v>FNEEQ-CSN</v>
          </cell>
          <cell r="AF41" t="str">
            <v>190-03        Transformation des produits forestiers</v>
          </cell>
        </row>
        <row r="42">
          <cell r="A42" t="str">
            <v>Saint-Laurent</v>
          </cell>
          <cell r="B42" t="str">
            <v>FNEEQ-CSN</v>
          </cell>
          <cell r="AF42" t="str">
            <v>201        Mathématique</v>
          </cell>
        </row>
        <row r="43">
          <cell r="A43" t="str">
            <v>Sainte-Foy</v>
          </cell>
          <cell r="B43" t="str">
            <v>FEC-CSQ</v>
          </cell>
          <cell r="AF43" t="str">
            <v>202        Chimie</v>
          </cell>
        </row>
        <row r="44">
          <cell r="A44" t="str">
            <v>Sept-Îles</v>
          </cell>
          <cell r="B44" t="str">
            <v>FNEEQ-CSN</v>
          </cell>
          <cell r="AF44" t="str">
            <v>203        Physique</v>
          </cell>
        </row>
        <row r="45">
          <cell r="A45" t="str">
            <v>Shawinigan</v>
          </cell>
          <cell r="B45" t="str">
            <v>FNEEQ-CSN</v>
          </cell>
          <cell r="AF45" t="str">
            <v>204        Langage mathématique et informatique*</v>
          </cell>
        </row>
        <row r="46">
          <cell r="A46" t="str">
            <v>Sherbrooke</v>
          </cell>
          <cell r="B46" t="str">
            <v>FNEEQ-CSN</v>
          </cell>
          <cell r="AF46" t="str">
            <v>205        Géologie</v>
          </cell>
        </row>
        <row r="47">
          <cell r="A47" t="str">
            <v>Sorel-Tracy</v>
          </cell>
          <cell r="B47" t="str">
            <v>FEC-CSQ</v>
          </cell>
          <cell r="AF47" t="str">
            <v>210        Techniques de chimie industrielle</v>
          </cell>
        </row>
        <row r="48">
          <cell r="A48" t="str">
            <v>St-Félicien</v>
          </cell>
          <cell r="B48" t="str">
            <v>FNEEQ-CSN</v>
          </cell>
          <cell r="E48" t="str">
            <v>Aucune</v>
          </cell>
          <cell r="AF48" t="str">
            <v>210-01        Techniques de laboratoire</v>
          </cell>
        </row>
        <row r="49">
          <cell r="A49" t="str">
            <v>St-Hyacinthe</v>
          </cell>
          <cell r="B49" t="str">
            <v>FNEEQ-CSN</v>
          </cell>
          <cell r="E49" t="str">
            <v>Surplus de personnel</v>
          </cell>
          <cell r="AF49" t="str">
            <v>210-02        Génie chimique</v>
          </cell>
        </row>
        <row r="50">
          <cell r="A50" t="str">
            <v>Thetford</v>
          </cell>
          <cell r="B50" t="str">
            <v>FNEEQ-CSN</v>
          </cell>
          <cell r="E50" t="str">
            <v>Fermeture d'un programme</v>
          </cell>
          <cell r="AF50" t="str">
            <v>210-04         Procédés chimiques</v>
          </cell>
        </row>
        <row r="51">
          <cell r="A51" t="str">
            <v>Trois-Rivières</v>
          </cell>
          <cell r="B51" t="str">
            <v>FNEEQ-CSN</v>
          </cell>
          <cell r="E51" t="str">
            <v>Suspension d'un programme</v>
          </cell>
          <cell r="AF51" t="str">
            <v>211        Techniques des matières plastiques</v>
          </cell>
        </row>
        <row r="52">
          <cell r="A52" t="str">
            <v>Valleyfield</v>
          </cell>
          <cell r="B52" t="str">
            <v>FNEEQ-CSN</v>
          </cell>
          <cell r="AF52" t="str">
            <v>221        Technologie du bâtiment et des travaux publics</v>
          </cell>
        </row>
        <row r="53">
          <cell r="A53" t="str">
            <v>Vanier</v>
          </cell>
          <cell r="B53" t="str">
            <v>FNEEQ-CSN</v>
          </cell>
          <cell r="AF53" t="str">
            <v>221-01        Architecture</v>
          </cell>
        </row>
        <row r="54">
          <cell r="A54" t="str">
            <v>Victoriaville</v>
          </cell>
          <cell r="B54" t="str">
            <v>FEC-CSQ</v>
          </cell>
          <cell r="AF54" t="str">
            <v>221-02        Génie civil</v>
          </cell>
        </row>
        <row r="55">
          <cell r="A55" t="str">
            <v>Vieux Montréal</v>
          </cell>
          <cell r="B55" t="str">
            <v>FNEEQ-CSN</v>
          </cell>
          <cell r="AF55" t="str">
            <v xml:space="preserve">221-03        Mécanique du bâtiment </v>
          </cell>
        </row>
        <row r="56">
          <cell r="AF56" t="str">
            <v>221-04        Estimation et évaluation</v>
          </cell>
        </row>
        <row r="57">
          <cell r="AF57" t="str">
            <v>222        Techniques d'aménagement et d’urbanisme</v>
          </cell>
        </row>
        <row r="58">
          <cell r="AF58" t="str">
            <v>223        Énergie</v>
          </cell>
        </row>
        <row r="59">
          <cell r="AF59" t="str">
            <v>230        Technologie de la géomatique</v>
          </cell>
        </row>
        <row r="60">
          <cell r="AF60" t="str">
            <v>231        Techniques de la pêche</v>
          </cell>
        </row>
        <row r="61">
          <cell r="AF61" t="str">
            <v>231-01        Aquaculture</v>
          </cell>
        </row>
        <row r="62">
          <cell r="AF62" t="str">
            <v>231-03        Transformation des produits de la mer</v>
          </cell>
        </row>
        <row r="63">
          <cell r="AF63" t="str">
            <v>232        Technologies des pâtes et papiers</v>
          </cell>
        </row>
        <row r="64">
          <cell r="AF64" t="str">
            <v>233        Techniques du meuble et d’ébénisterie</v>
          </cell>
        </row>
        <row r="65">
          <cell r="AF65" t="str">
            <v>235        Production industrielle</v>
          </cell>
        </row>
        <row r="66">
          <cell r="AF66" t="str">
            <v>235-01        Génie industriel</v>
          </cell>
        </row>
        <row r="67">
          <cell r="AF67" t="str">
            <v>235-02        Production pharmaceutique</v>
          </cell>
        </row>
        <row r="68">
          <cell r="AF68" t="str">
            <v>241        Techniques de la mécanique</v>
          </cell>
        </row>
        <row r="69">
          <cell r="AF69" t="str">
            <v>241-05         Maintenance industrielle</v>
          </cell>
        </row>
        <row r="70">
          <cell r="AF70" t="str">
            <v>241-06        Génie mécanique</v>
          </cell>
        </row>
        <row r="71">
          <cell r="AF71" t="str">
            <v>241-11        Matériaux composites</v>
          </cell>
        </row>
        <row r="72">
          <cell r="AF72" t="str">
            <v>241-12        Transformation des matières plastiques</v>
          </cell>
        </row>
        <row r="73">
          <cell r="AF73" t="str">
            <v>242        Dessin technique</v>
          </cell>
        </row>
        <row r="74">
          <cell r="AF74" t="str">
            <v>243        Technologie du génie électrique</v>
          </cell>
        </row>
        <row r="75">
          <cell r="AF75" t="str">
            <v>243-06        Électronique industrielle</v>
          </cell>
        </row>
        <row r="76">
          <cell r="AF76" t="str">
            <v>243-11        Technologie de l’électronique</v>
          </cell>
        </row>
        <row r="77">
          <cell r="AF77" t="str">
            <v>243-15        Systèmes ordinés</v>
          </cell>
        </row>
        <row r="78">
          <cell r="AF78" t="str">
            <v>243-16        Conception électronique</v>
          </cell>
        </row>
        <row r="79">
          <cell r="AF79" t="str">
            <v>244        Technologie physique</v>
          </cell>
        </row>
        <row r="80">
          <cell r="AF80" t="str">
            <v>247        Technologie de systèmes</v>
          </cell>
        </row>
        <row r="81">
          <cell r="AF81" t="str">
            <v>248        Techniques maritimes</v>
          </cell>
        </row>
        <row r="82">
          <cell r="AF82" t="str">
            <v>248-01        Architecture navale</v>
          </cell>
        </row>
        <row r="83">
          <cell r="AF83" t="str">
            <v>248-02        Navigation</v>
          </cell>
        </row>
        <row r="84">
          <cell r="AF84" t="str">
            <v>248-03        Génie mécanique de marine</v>
          </cell>
        </row>
        <row r="85">
          <cell r="AF85" t="str">
            <v>251        Technologie et gestion des textiles</v>
          </cell>
        </row>
        <row r="86">
          <cell r="AF86" t="str">
            <v>251-01        Matières textiles</v>
          </cell>
        </row>
        <row r="87">
          <cell r="AF87" t="str">
            <v>251-02        Production textile</v>
          </cell>
        </row>
        <row r="88">
          <cell r="AF88" t="str">
            <v>260        Techniques de l'eau, de l'air et de l'assainissement</v>
          </cell>
        </row>
        <row r="89">
          <cell r="AF89" t="str">
            <v>260-01        Assainissement de l’eau</v>
          </cell>
        </row>
        <row r="90">
          <cell r="AF90" t="str">
            <v>260-03        Environnement, hygiène et sécurité au travail</v>
          </cell>
        </row>
        <row r="91">
          <cell r="AF91" t="str">
            <v>262        Environnement</v>
          </cell>
        </row>
        <row r="92">
          <cell r="AF92" t="str">
            <v>265        Hygiène industrielle</v>
          </cell>
        </row>
        <row r="93">
          <cell r="AF93" t="str">
            <v>270        Technologie du génie métallurgique</v>
          </cell>
        </row>
        <row r="94">
          <cell r="AF94" t="str">
            <v>271        Technologie minérale</v>
          </cell>
        </row>
        <row r="95">
          <cell r="AF95" t="str">
            <v>271-01        Géologie appliquée</v>
          </cell>
        </row>
        <row r="96">
          <cell r="AF96" t="str">
            <v>271-02         Exploitation</v>
          </cell>
        </row>
        <row r="97">
          <cell r="AF97" t="str">
            <v>271-03        Minéralurgie</v>
          </cell>
        </row>
        <row r="98">
          <cell r="AF98" t="str">
            <v>280        Aéronautique</v>
          </cell>
        </row>
        <row r="99">
          <cell r="AF99" t="str">
            <v>280-01        Construction aéronautique</v>
          </cell>
        </row>
        <row r="100">
          <cell r="AF100" t="str">
            <v>280-02        Pilotage d’aéronefs</v>
          </cell>
        </row>
        <row r="101">
          <cell r="AF101" t="str">
            <v>280-03        Maintenance d’aéronefs</v>
          </cell>
        </row>
        <row r="102">
          <cell r="AF102" t="str">
            <v>280-04        Avionique</v>
          </cell>
        </row>
        <row r="103">
          <cell r="AF103" t="str">
            <v>300        Sciences humaines*</v>
          </cell>
        </row>
        <row r="104">
          <cell r="AF104" t="str">
            <v>305        Sciences humaines (complémentaire) *</v>
          </cell>
        </row>
        <row r="105">
          <cell r="AF105" t="str">
            <v>310        Techniques auxiliaires de la justice</v>
          </cell>
        </row>
        <row r="106">
          <cell r="AF106" t="str">
            <v>310-01        Techniques policières</v>
          </cell>
        </row>
        <row r="107">
          <cell r="AF107" t="str">
            <v>310-02        Intervention en délinquance</v>
          </cell>
        </row>
        <row r="108">
          <cell r="AF108" t="str">
            <v>310-03        Techniques juridiques</v>
          </cell>
        </row>
        <row r="109">
          <cell r="AF109" t="str">
            <v>311        Sécurité incendie</v>
          </cell>
        </row>
        <row r="110">
          <cell r="AF110" t="str">
            <v>320        Géographie</v>
          </cell>
        </row>
        <row r="111">
          <cell r="AF111" t="str">
            <v>322        Techniques d’éducation à l’enfance</v>
          </cell>
        </row>
        <row r="112">
          <cell r="AF112" t="str">
            <v>330        Histoire</v>
          </cell>
        </row>
        <row r="113">
          <cell r="AF113" t="str">
            <v>332        Civilisations anciennes</v>
          </cell>
        </row>
        <row r="114">
          <cell r="AF114" t="str">
            <v>340        Philosophie</v>
          </cell>
        </row>
        <row r="115">
          <cell r="AF115" t="str">
            <v>345        Humanities</v>
          </cell>
        </row>
        <row r="116">
          <cell r="AF116" t="str">
            <v>350        Psychologie</v>
          </cell>
        </row>
        <row r="117">
          <cell r="AF117" t="str">
            <v>351        Techniques d'éducation spécialisée</v>
          </cell>
        </row>
        <row r="118">
          <cell r="AF118" t="str">
            <v>352        Techniques de gérontologie</v>
          </cell>
        </row>
        <row r="119">
          <cell r="AF119" t="str">
            <v>353        Techniques d'accueil</v>
          </cell>
        </row>
        <row r="120">
          <cell r="AF120" t="str">
            <v>354        Techniques d'animation</v>
          </cell>
        </row>
        <row r="121">
          <cell r="AF121" t="str">
            <v>360        Multidisciplinaire*</v>
          </cell>
        </row>
        <row r="122">
          <cell r="AF122" t="str">
            <v>370        Science des religions</v>
          </cell>
        </row>
        <row r="123">
          <cell r="AF123" t="str">
            <v>371        Pastorale</v>
          </cell>
        </row>
        <row r="124">
          <cell r="AF124" t="str">
            <v>381        Anthropologie</v>
          </cell>
        </row>
        <row r="125">
          <cell r="AF125" t="str">
            <v>383        Économique</v>
          </cell>
        </row>
        <row r="126">
          <cell r="AF126" t="str">
            <v>384        Techniques de recherche sociale</v>
          </cell>
        </row>
        <row r="127">
          <cell r="AF127" t="str">
            <v>385        Science politique</v>
          </cell>
        </row>
        <row r="128">
          <cell r="AF128" t="str">
            <v>386        Organisation communautaire</v>
          </cell>
        </row>
        <row r="129">
          <cell r="AF129" t="str">
            <v>387        Sociologie</v>
          </cell>
        </row>
        <row r="130">
          <cell r="AF130" t="str">
            <v>388        Techniques de travail social</v>
          </cell>
        </row>
        <row r="131">
          <cell r="AF131" t="str">
            <v>391        Techniques d’intervention en loisir</v>
          </cell>
        </row>
        <row r="132">
          <cell r="AF132" t="str">
            <v>393        Techniques de la documentation</v>
          </cell>
        </row>
        <row r="133">
          <cell r="AF133" t="str">
            <v>394        Relations publiques</v>
          </cell>
        </row>
        <row r="134">
          <cell r="AF134" t="str">
            <v>401        Administration</v>
          </cell>
        </row>
        <row r="135">
          <cell r="AF135" t="str">
            <v>410        Techniques administratives</v>
          </cell>
        </row>
        <row r="136">
          <cell r="AF136" t="str">
            <v>410-01        Gestion de commerces</v>
          </cell>
        </row>
        <row r="137">
          <cell r="AF137" t="str">
            <v>410-07        Logistique du transport</v>
          </cell>
        </row>
        <row r="138">
          <cell r="AF138" t="str">
            <v>410-08        Comptabilité et gestion</v>
          </cell>
        </row>
        <row r="139">
          <cell r="AF139" t="str">
            <v>410-15        Conseil en assurances et en services financiers</v>
          </cell>
        </row>
        <row r="140">
          <cell r="AF140" t="str">
            <v>411        Archives médicales</v>
          </cell>
        </row>
        <row r="141">
          <cell r="AF141" t="str">
            <v>412        Techniques de bureautique</v>
          </cell>
        </row>
        <row r="142">
          <cell r="AF142" t="str">
            <v>413        Coopération</v>
          </cell>
        </row>
        <row r="143">
          <cell r="AF143" t="str">
            <v>414        Techniques de tourisme</v>
          </cell>
        </row>
        <row r="144">
          <cell r="AF144" t="str">
            <v>414-01        Tourisme</v>
          </cell>
        </row>
        <row r="145">
          <cell r="AF145" t="str">
            <v>414-02        Tourisme d’aventure</v>
          </cell>
        </row>
        <row r="146">
          <cell r="AF146" t="str">
            <v>415        Techniques administratives (2)</v>
          </cell>
        </row>
        <row r="147">
          <cell r="AF147" t="str">
            <v>420        Techniques de l’informatique</v>
          </cell>
        </row>
        <row r="148">
          <cell r="AF148" t="str">
            <v xml:space="preserve">420-01        Informatique </v>
          </cell>
        </row>
        <row r="149">
          <cell r="AF149" t="str">
            <v>420-02        Informatique industrielle</v>
          </cell>
        </row>
        <row r="150">
          <cell r="AF150" t="str">
            <v>430        Techniques de gestion hôtelière et des services alimentaires</v>
          </cell>
        </row>
        <row r="151">
          <cell r="AF151" t="str">
            <v>430-01        Gestion hôtelière</v>
          </cell>
        </row>
        <row r="152">
          <cell r="AF152" t="str">
            <v>430-02        Gestion d’un établissement de restauration</v>
          </cell>
        </row>
        <row r="153">
          <cell r="AF153" t="str">
            <v>500        Arts*</v>
          </cell>
        </row>
        <row r="154">
          <cell r="AF154" t="str">
            <v>502        Arts et lettres*</v>
          </cell>
        </row>
        <row r="155">
          <cell r="AF155" t="str">
            <v>504        Art et esthétique*</v>
          </cell>
        </row>
        <row r="156">
          <cell r="AF156" t="str">
            <v>506        Danse</v>
          </cell>
        </row>
        <row r="157">
          <cell r="AF157" t="str">
            <v>510        Arts plastiques</v>
          </cell>
        </row>
        <row r="158">
          <cell r="AF158" t="str">
            <v>511        Arts plastiques</v>
          </cell>
        </row>
        <row r="159">
          <cell r="AF159" t="str">
            <v>520        Esthétique et histoire de l'art</v>
          </cell>
        </row>
        <row r="160">
          <cell r="AF160" t="str">
            <v>530        Cinéma</v>
          </cell>
        </row>
        <row r="161">
          <cell r="AF161" t="str">
            <v>550        Musique</v>
          </cell>
        </row>
        <row r="162">
          <cell r="AF162" t="str">
            <v>551        Techniques professionnelles de musique et chanson</v>
          </cell>
        </row>
        <row r="163">
          <cell r="AF163" t="str">
            <v>560        Théâtre</v>
          </cell>
        </row>
        <row r="164">
          <cell r="AF164" t="str">
            <v>561        Théâtre professionnel</v>
          </cell>
        </row>
        <row r="165">
          <cell r="AF165" t="str">
            <v>561-01        Interprétation théâtrale</v>
          </cell>
        </row>
        <row r="166">
          <cell r="AF166" t="str">
            <v>561-02        Théâtre - Production</v>
          </cell>
        </row>
        <row r="167">
          <cell r="AF167" t="str">
            <v>561-06        Danse-Interprétation</v>
          </cell>
        </row>
        <row r="168">
          <cell r="AF168" t="str">
            <v>570        Arts appliqués</v>
          </cell>
        </row>
        <row r="169">
          <cell r="AF169" t="str">
            <v>570-02        Design de présentation</v>
          </cell>
        </row>
        <row r="170">
          <cell r="AF170" t="str">
            <v>570-03        Design d’intérieur</v>
          </cell>
        </row>
        <row r="171">
          <cell r="AF171" t="str">
            <v>570-04        Photographie</v>
          </cell>
        </row>
        <row r="172">
          <cell r="AF172" t="str">
            <v>570-06        Graphisme</v>
          </cell>
        </row>
        <row r="173">
          <cell r="AF173" t="str">
            <v>570-07        Design industriel</v>
          </cell>
        </row>
        <row r="174">
          <cell r="AF174" t="str">
            <v>570-09        Muséologie</v>
          </cell>
        </row>
        <row r="175">
          <cell r="AF175" t="str">
            <v>571        Industrie de la mode</v>
          </cell>
        </row>
        <row r="176">
          <cell r="AF176" t="str">
            <v>571-03        Gestion de la production du vêtement</v>
          </cell>
        </row>
        <row r="177">
          <cell r="AF177" t="str">
            <v>571-04        Commercialisation de la mode</v>
          </cell>
        </row>
        <row r="178">
          <cell r="AF178" t="str">
            <v>571-07        Design de la mode</v>
          </cell>
        </row>
        <row r="179">
          <cell r="AF179" t="str">
            <v>573        Métiers d'art</v>
          </cell>
        </row>
        <row r="180">
          <cell r="AF180" t="str">
            <v>574        Dessin animé</v>
          </cell>
        </row>
        <row r="181">
          <cell r="AF181" t="str">
            <v>581        Communications graphiques</v>
          </cell>
        </row>
        <row r="182">
          <cell r="AF182" t="str">
            <v>581-01        Gestion de projet en communications graphiques</v>
          </cell>
        </row>
        <row r="183">
          <cell r="AF183" t="str">
            <v>581-04        Impression</v>
          </cell>
        </row>
        <row r="184">
          <cell r="AF184" t="str">
            <v>581-07        Infographie en préimpression</v>
          </cell>
        </row>
        <row r="185">
          <cell r="AF185" t="str">
            <v>582        Techniques d’intégration multimédia</v>
          </cell>
        </row>
        <row r="186">
          <cell r="AF186" t="str">
            <v>585        Communication (préuniversitaire)</v>
          </cell>
        </row>
        <row r="187">
          <cell r="AF187" t="str">
            <v>589        Techniques des communications</v>
          </cell>
        </row>
        <row r="188">
          <cell r="AF188" t="str">
            <v>589-01        Communication dans les médias</v>
          </cell>
        </row>
        <row r="189">
          <cell r="AF189" t="str">
            <v>589-02         Production et postproduction télévisuelles</v>
          </cell>
        </row>
        <row r="190">
          <cell r="AF190" t="str">
            <v>601        Français (langue et littérature)</v>
          </cell>
        </row>
        <row r="191">
          <cell r="AF191" t="str">
            <v>602        Français (langue seconde)</v>
          </cell>
        </row>
        <row r="192">
          <cell r="AF192" t="str">
            <v>603        Anglais (langue et littérature)</v>
          </cell>
        </row>
        <row r="193">
          <cell r="AF193" t="str">
            <v>604        Anglais (langue seconde)</v>
          </cell>
        </row>
        <row r="194">
          <cell r="AF194" t="str">
            <v>607        Espagnol</v>
          </cell>
        </row>
        <row r="195">
          <cell r="AF195" t="str">
            <v>608        Italien</v>
          </cell>
        </row>
        <row r="196">
          <cell r="AF196" t="str">
            <v>609        Allemand</v>
          </cell>
        </row>
        <row r="197">
          <cell r="AF197" t="str">
            <v>610        Russe</v>
          </cell>
        </row>
        <row r="198">
          <cell r="AF198" t="str">
            <v>611        Hébreu</v>
          </cell>
        </row>
        <row r="199">
          <cell r="AF199" t="str">
            <v>612        Yiddish</v>
          </cell>
        </row>
        <row r="200">
          <cell r="AF200" t="str">
            <v>613        Chinois</v>
          </cell>
        </row>
        <row r="201">
          <cell r="AF201" t="str">
            <v>614        Langues autochtones</v>
          </cell>
        </row>
        <row r="202">
          <cell r="AF202" t="str">
            <v>615        Langues anciennes</v>
          </cell>
        </row>
        <row r="203">
          <cell r="AF203" t="str">
            <v>616        Arabe</v>
          </cell>
        </row>
        <row r="204">
          <cell r="AF204" t="str">
            <v>617        Langue des signes québécoise</v>
          </cell>
        </row>
        <row r="205">
          <cell r="AF205" t="str">
            <v>618        Langue moderne</v>
          </cell>
        </row>
        <row r="206">
          <cell r="AF206" t="str">
            <v>620        Sciences de la parole</v>
          </cell>
        </row>
      </sheetData>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_Document1.doc"/><Relationship Id="rId5" Type="http://schemas.openxmlformats.org/officeDocument/2006/relationships/image" Target="../media/image1.emf"/><Relationship Id="rId10" Type="http://schemas.openxmlformats.org/officeDocument/2006/relationships/control" Target="../activeX/activeX2.xml"/><Relationship Id="rId4" Type="http://schemas.openxmlformats.org/officeDocument/2006/relationships/oleObject" Target="../embeddings/Microsoft_Word_97_-_2003_Document.doc"/><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5.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2:M254"/>
  <sheetViews>
    <sheetView tabSelected="1" zoomScaleNormal="100" zoomScaleSheetLayoutView="100" workbookViewId="0">
      <selection activeCell="B11" sqref="B11:C11"/>
    </sheetView>
  </sheetViews>
  <sheetFormatPr baseColWidth="10" defaultColWidth="11.53515625" defaultRowHeight="11.5"/>
  <cols>
    <col min="1" max="1" width="17.23046875" style="1" customWidth="1"/>
    <col min="2" max="2" width="12.23046875" style="1" customWidth="1"/>
    <col min="3" max="3" width="12" style="1" customWidth="1"/>
    <col min="4" max="4" width="9.765625" style="1" customWidth="1"/>
    <col min="5" max="5" width="12.07421875" style="1" customWidth="1"/>
    <col min="6" max="6" width="13.3046875" style="1" customWidth="1"/>
    <col min="7" max="7" width="11.765625" style="1" customWidth="1"/>
    <col min="8" max="8" width="11.53515625" style="1" customWidth="1"/>
    <col min="9" max="9" width="10.53515625" style="1" customWidth="1"/>
    <col min="10" max="10" width="11.53515625" style="1" customWidth="1"/>
    <col min="11" max="11" width="7.53515625" style="1" customWidth="1"/>
    <col min="12" max="12" width="2.07421875" style="1" customWidth="1"/>
    <col min="13" max="13" width="8" style="333" customWidth="1"/>
    <col min="14" max="16384" width="11.53515625" style="1"/>
  </cols>
  <sheetData>
    <row r="2" spans="1:13" ht="13">
      <c r="J2" s="390" t="s">
        <v>0</v>
      </c>
      <c r="K2" s="391"/>
      <c r="L2" s="392"/>
      <c r="M2" s="335"/>
    </row>
    <row r="3" spans="1:13" ht="9.75" customHeight="1"/>
    <row r="4" spans="1:13" ht="18" customHeight="1">
      <c r="A4" s="451" t="s">
        <v>1</v>
      </c>
      <c r="B4" s="451"/>
      <c r="C4" s="451"/>
      <c r="D4" s="451"/>
      <c r="E4" s="451"/>
      <c r="F4" s="451"/>
      <c r="G4" s="451"/>
      <c r="H4" s="451"/>
      <c r="I4" s="451"/>
      <c r="J4" s="451"/>
      <c r="K4" s="451"/>
      <c r="L4" s="451"/>
    </row>
    <row r="5" spans="1:13" ht="7.5" customHeight="1"/>
    <row r="6" spans="1:13" ht="19" customHeight="1">
      <c r="A6" s="452" t="s">
        <v>2</v>
      </c>
      <c r="B6" s="453"/>
      <c r="C6" s="453"/>
      <c r="D6" s="453"/>
      <c r="E6" s="453"/>
      <c r="F6" s="453"/>
      <c r="G6" s="453"/>
      <c r="H6" s="453"/>
      <c r="I6" s="453"/>
      <c r="J6" s="453"/>
      <c r="K6" s="453"/>
      <c r="L6" s="454"/>
    </row>
    <row r="7" spans="1:13" ht="6.75" customHeight="1">
      <c r="A7" s="212"/>
      <c r="B7" s="137"/>
      <c r="C7" s="28"/>
      <c r="D7" s="28"/>
      <c r="E7" s="28"/>
      <c r="F7" s="28"/>
      <c r="G7" s="28"/>
      <c r="H7" s="28"/>
      <c r="I7" s="28"/>
      <c r="J7" s="28"/>
      <c r="K7" s="28"/>
      <c r="L7" s="194"/>
    </row>
    <row r="8" spans="1:13" ht="9.65" customHeight="1">
      <c r="A8" s="474" t="s">
        <v>3</v>
      </c>
      <c r="B8" s="475"/>
      <c r="C8" s="475"/>
      <c r="D8" s="475"/>
      <c r="E8" s="475"/>
      <c r="F8" s="475"/>
      <c r="G8" s="475"/>
      <c r="H8" s="475"/>
      <c r="I8" s="475"/>
      <c r="J8" s="475"/>
      <c r="K8" s="475"/>
      <c r="L8" s="476"/>
    </row>
    <row r="9" spans="1:13" ht="13">
      <c r="A9" s="455" t="s">
        <v>4</v>
      </c>
      <c r="B9" s="456"/>
      <c r="C9" s="456"/>
      <c r="D9" s="456"/>
      <c r="E9" s="456"/>
      <c r="F9" s="456"/>
      <c r="G9" s="456"/>
      <c r="H9" s="456"/>
      <c r="I9" s="456"/>
      <c r="J9" s="456"/>
      <c r="K9" s="456"/>
      <c r="L9" s="457"/>
    </row>
    <row r="10" spans="1:13" ht="6.75" customHeight="1">
      <c r="A10" s="195"/>
      <c r="L10" s="196"/>
    </row>
    <row r="11" spans="1:13" ht="13">
      <c r="A11" s="197" t="s">
        <v>5</v>
      </c>
      <c r="B11" s="403" t="s">
        <v>6</v>
      </c>
      <c r="C11" s="403"/>
      <c r="D11" s="353" t="s">
        <v>7</v>
      </c>
      <c r="E11" s="353"/>
      <c r="F11" s="329" t="str">
        <f>VLOOKUP(B11,TabColl_AffSynd,2,FALSE)</f>
        <v xml:space="preserve"> </v>
      </c>
      <c r="H11" s="282" t="s">
        <v>8</v>
      </c>
      <c r="I11" s="461"/>
      <c r="J11" s="461"/>
      <c r="K11" s="461"/>
      <c r="L11" s="196"/>
    </row>
    <row r="12" spans="1:13" ht="7.5" customHeight="1">
      <c r="A12" s="195"/>
      <c r="I12" s="402"/>
      <c r="J12" s="402"/>
      <c r="K12" s="402"/>
      <c r="L12" s="196"/>
    </row>
    <row r="13" spans="1:13" ht="13.5" customHeight="1">
      <c r="A13" s="197" t="s">
        <v>9</v>
      </c>
      <c r="B13" s="403"/>
      <c r="C13" s="403"/>
      <c r="D13" s="403"/>
      <c r="E13" s="285" t="s">
        <v>10</v>
      </c>
      <c r="F13" s="403"/>
      <c r="G13" s="403"/>
      <c r="H13" s="403"/>
      <c r="I13" s="285" t="s">
        <v>11</v>
      </c>
      <c r="J13" s="403"/>
      <c r="K13" s="403"/>
      <c r="L13" s="196"/>
    </row>
    <row r="14" spans="1:13" ht="16.5" customHeight="1">
      <c r="A14" s="195"/>
      <c r="J14" s="107" t="str">
        <f>IF(AND(J13="Non permanent",I11="Programme révisé ou réorientation de carrière"),"VOUS N'ÊTES PAS ADMISSIBLE À UNE DEMANDE DE RECYCLAGES POUR LE PROGRAMME TECHNIQUE","  ")</f>
        <v xml:space="preserve">  </v>
      </c>
      <c r="L14" s="196"/>
    </row>
    <row r="15" spans="1:13" ht="13.5" customHeight="1">
      <c r="A15" s="197" t="s">
        <v>12</v>
      </c>
      <c r="B15" s="461"/>
      <c r="C15" s="461"/>
      <c r="D15" s="461"/>
      <c r="E15" s="461"/>
      <c r="F15" s="461"/>
      <c r="G15" s="461"/>
      <c r="H15" s="461"/>
      <c r="I15" s="461"/>
      <c r="J15" s="461"/>
      <c r="K15" s="461"/>
      <c r="L15" s="196"/>
    </row>
    <row r="16" spans="1:13" ht="8.25" customHeight="1">
      <c r="A16" s="195"/>
      <c r="L16" s="196"/>
    </row>
    <row r="17" spans="1:12" ht="16.5" customHeight="1">
      <c r="A17" s="197" t="s">
        <v>13</v>
      </c>
      <c r="B17" s="299" t="s">
        <v>14</v>
      </c>
      <c r="C17" s="458"/>
      <c r="D17" s="458"/>
      <c r="E17" s="6" t="s">
        <v>15</v>
      </c>
      <c r="F17" s="472"/>
      <c r="G17" s="472"/>
      <c r="H17" s="285" t="s">
        <v>16</v>
      </c>
      <c r="I17" s="462"/>
      <c r="J17" s="462"/>
      <c r="K17" s="462"/>
      <c r="L17" s="196"/>
    </row>
    <row r="18" spans="1:12">
      <c r="A18" s="195"/>
      <c r="L18" s="196"/>
    </row>
    <row r="19" spans="1:12" ht="24.75" customHeight="1">
      <c r="A19" s="351" t="s">
        <v>17</v>
      </c>
      <c r="B19" s="352"/>
      <c r="C19" s="331"/>
      <c r="E19" s="352" t="s">
        <v>18</v>
      </c>
      <c r="F19" s="352"/>
      <c r="G19" s="331"/>
      <c r="I19" s="404" t="s">
        <v>19</v>
      </c>
      <c r="J19" s="404"/>
      <c r="K19" s="330"/>
      <c r="L19" s="196"/>
    </row>
    <row r="20" spans="1:12" ht="10.5" customHeight="1">
      <c r="A20" s="280"/>
      <c r="B20" s="281"/>
      <c r="E20" s="281"/>
      <c r="F20" s="281"/>
      <c r="G20" s="23"/>
      <c r="I20" s="287"/>
      <c r="J20" s="287"/>
      <c r="K20" s="24"/>
      <c r="L20" s="196"/>
    </row>
    <row r="21" spans="1:12" ht="23.25" customHeight="1">
      <c r="A21" s="197" t="s">
        <v>20</v>
      </c>
      <c r="D21" s="28">
        <v>1</v>
      </c>
      <c r="E21" s="345"/>
      <c r="F21" s="345"/>
      <c r="G21" s="345"/>
      <c r="H21" s="28">
        <v>2</v>
      </c>
      <c r="I21" s="345"/>
      <c r="J21" s="345"/>
      <c r="K21" s="345"/>
      <c r="L21" s="196"/>
    </row>
    <row r="22" spans="1:12" ht="10.5" customHeight="1">
      <c r="A22" s="195"/>
      <c r="L22" s="196"/>
    </row>
    <row r="23" spans="1:12" ht="10.5" customHeight="1">
      <c r="A23" s="455" t="s">
        <v>21</v>
      </c>
      <c r="B23" s="456"/>
      <c r="C23" s="456"/>
      <c r="D23" s="456"/>
      <c r="E23" s="456"/>
      <c r="F23" s="456"/>
      <c r="G23" s="456"/>
      <c r="H23" s="456"/>
      <c r="I23" s="456"/>
      <c r="J23" s="456"/>
      <c r="K23" s="456"/>
      <c r="L23" s="457"/>
    </row>
    <row r="24" spans="1:12" ht="9" customHeight="1">
      <c r="A24" s="195"/>
      <c r="L24" s="196"/>
    </row>
    <row r="25" spans="1:12" ht="15.65" customHeight="1">
      <c r="A25" s="412" t="s">
        <v>483</v>
      </c>
      <c r="B25" s="404"/>
      <c r="C25" s="404"/>
      <c r="D25" s="404"/>
      <c r="E25" s="312"/>
      <c r="G25" s="1" t="str">
        <f>IFERROR("","VOUS DEVEZ REMPLIR LA CELLULE PRÉCÉDENTE")</f>
        <v/>
      </c>
      <c r="L25" s="196"/>
    </row>
    <row r="26" spans="1:12" ht="8.25" customHeight="1">
      <c r="A26" s="198"/>
      <c r="B26" s="25"/>
      <c r="C26" s="25"/>
      <c r="L26" s="196"/>
    </row>
    <row r="27" spans="1:12" ht="16.5" customHeight="1">
      <c r="A27" s="197" t="s">
        <v>22</v>
      </c>
      <c r="B27" s="282"/>
      <c r="D27" s="23"/>
      <c r="F27" s="282" t="s">
        <v>23</v>
      </c>
      <c r="I27" s="23"/>
      <c r="L27" s="196"/>
    </row>
    <row r="28" spans="1:12" ht="12.75" customHeight="1">
      <c r="A28" s="298" t="s">
        <v>24</v>
      </c>
      <c r="B28" s="397"/>
      <c r="C28" s="397"/>
      <c r="D28" s="397"/>
      <c r="E28" s="397"/>
      <c r="F28" s="299" t="s">
        <v>24</v>
      </c>
      <c r="G28" s="397"/>
      <c r="H28" s="397"/>
      <c r="I28" s="397"/>
      <c r="J28" s="397"/>
      <c r="L28" s="196"/>
    </row>
    <row r="29" spans="1:12" ht="18" customHeight="1">
      <c r="A29" s="298" t="s">
        <v>25</v>
      </c>
      <c r="B29" s="332"/>
      <c r="C29" s="3"/>
      <c r="F29" s="299" t="s">
        <v>25</v>
      </c>
      <c r="G29" s="332"/>
      <c r="L29" s="196"/>
    </row>
    <row r="30" spans="1:12" ht="9.65" customHeight="1">
      <c r="A30" s="195"/>
      <c r="L30" s="196"/>
    </row>
    <row r="31" spans="1:12" ht="4.9000000000000004" customHeight="1">
      <c r="A31" s="195"/>
      <c r="L31" s="196"/>
    </row>
    <row r="32" spans="1:12" ht="15" hidden="1" customHeight="1">
      <c r="A32" s="199"/>
      <c r="L32" s="196"/>
    </row>
    <row r="33" spans="1:12" ht="32" customHeight="1">
      <c r="A33" s="504" t="s">
        <v>26</v>
      </c>
      <c r="B33" s="505"/>
      <c r="C33" s="505"/>
      <c r="D33" s="505"/>
      <c r="E33" s="505"/>
      <c r="F33" s="505"/>
      <c r="G33" s="505"/>
      <c r="H33" s="505"/>
      <c r="I33" s="505"/>
      <c r="J33" s="505"/>
      <c r="K33" s="505"/>
      <c r="L33" s="339"/>
    </row>
    <row r="34" spans="1:12" ht="4.9000000000000004" customHeight="1">
      <c r="A34" s="364"/>
      <c r="B34" s="365"/>
      <c r="C34" s="365"/>
      <c r="D34" s="365"/>
      <c r="E34" s="365"/>
      <c r="F34" s="365"/>
      <c r="G34" s="365"/>
      <c r="H34" s="365"/>
      <c r="I34" s="365"/>
      <c r="J34" s="365"/>
      <c r="K34" s="365"/>
      <c r="L34" s="196"/>
    </row>
    <row r="35" spans="1:12" ht="12" customHeight="1">
      <c r="A35" s="200" t="s">
        <v>27</v>
      </c>
      <c r="B35" s="14"/>
      <c r="C35" s="14"/>
      <c r="D35" s="14"/>
      <c r="E35" s="14"/>
      <c r="F35" s="14"/>
      <c r="L35" s="196"/>
    </row>
    <row r="36" spans="1:12" ht="8.25" customHeight="1">
      <c r="A36" s="197"/>
      <c r="L36" s="196"/>
    </row>
    <row r="37" spans="1:12" ht="23.25" customHeight="1">
      <c r="A37" s="351" t="s">
        <v>28</v>
      </c>
      <c r="B37" s="352"/>
      <c r="C37" s="363"/>
      <c r="D37" s="363"/>
      <c r="E37" s="363"/>
      <c r="F37" s="363"/>
      <c r="G37" s="353" t="s">
        <v>29</v>
      </c>
      <c r="H37" s="353"/>
      <c r="I37" s="353"/>
      <c r="J37" s="319"/>
      <c r="L37" s="196"/>
    </row>
    <row r="38" spans="1:12" ht="9" customHeight="1">
      <c r="A38" s="195"/>
      <c r="L38" s="196"/>
    </row>
    <row r="39" spans="1:12" ht="24" customHeight="1">
      <c r="A39" s="197" t="s">
        <v>30</v>
      </c>
      <c r="C39" s="473"/>
      <c r="D39" s="473"/>
      <c r="E39" s="473"/>
      <c r="F39" s="473"/>
      <c r="G39" s="473"/>
      <c r="H39" s="473"/>
      <c r="I39" s="473"/>
      <c r="J39" s="473"/>
      <c r="K39" s="182"/>
      <c r="L39" s="196"/>
    </row>
    <row r="40" spans="1:12" ht="13.5" customHeight="1">
      <c r="A40" s="195"/>
      <c r="L40" s="196"/>
    </row>
    <row r="41" spans="1:12" ht="18" customHeight="1">
      <c r="A41" s="351" t="s">
        <v>31</v>
      </c>
      <c r="B41" s="352"/>
      <c r="C41" s="352"/>
      <c r="D41" s="503"/>
      <c r="E41" s="503"/>
      <c r="F41" s="503"/>
      <c r="G41" s="173"/>
      <c r="H41" s="28"/>
      <c r="I41" s="28"/>
      <c r="J41" s="28"/>
      <c r="K41" s="28"/>
      <c r="L41" s="196"/>
    </row>
    <row r="42" spans="1:12" ht="9.75" customHeight="1">
      <c r="A42" s="195"/>
      <c r="L42" s="196"/>
    </row>
    <row r="43" spans="1:12" ht="9.75" customHeight="1">
      <c r="A43" s="201" t="s">
        <v>32</v>
      </c>
      <c r="D43" s="353" t="s">
        <v>33</v>
      </c>
      <c r="E43" s="354"/>
      <c r="F43" s="410"/>
      <c r="J43" s="361">
        <f>F43*0.5</f>
        <v>0</v>
      </c>
      <c r="L43" s="196"/>
    </row>
    <row r="44" spans="1:12" ht="13.5" customHeight="1">
      <c r="A44" s="202" t="s">
        <v>34</v>
      </c>
      <c r="D44" s="353"/>
      <c r="E44" s="354"/>
      <c r="F44" s="411"/>
      <c r="I44" s="282" t="s">
        <v>35</v>
      </c>
      <c r="J44" s="362"/>
      <c r="L44" s="196"/>
    </row>
    <row r="45" spans="1:12" ht="8.25" customHeight="1">
      <c r="A45" s="288"/>
      <c r="B45" s="287"/>
      <c r="D45" s="292"/>
      <c r="E45" s="292"/>
      <c r="F45" s="292"/>
      <c r="H45" s="282"/>
      <c r="I45" s="23"/>
      <c r="J45" s="282"/>
      <c r="K45" s="31"/>
      <c r="L45" s="196"/>
    </row>
    <row r="46" spans="1:12" ht="8.25" customHeight="1">
      <c r="A46" s="288"/>
      <c r="B46" s="287"/>
      <c r="D46" s="292"/>
      <c r="E46" s="292"/>
      <c r="F46" s="292"/>
      <c r="H46" s="282"/>
      <c r="I46" s="23"/>
      <c r="J46" s="282"/>
      <c r="K46" s="31"/>
      <c r="L46" s="196"/>
    </row>
    <row r="47" spans="1:12" ht="12" customHeight="1">
      <c r="A47" s="297" t="s">
        <v>36</v>
      </c>
      <c r="B47" s="176"/>
      <c r="C47" s="176"/>
      <c r="D47" s="176"/>
      <c r="E47" s="176"/>
      <c r="F47" s="176"/>
      <c r="G47" s="176"/>
      <c r="H47" s="176"/>
      <c r="I47" s="176"/>
      <c r="J47" s="176"/>
      <c r="K47" s="176"/>
      <c r="L47" s="203"/>
    </row>
    <row r="48" spans="1:12" ht="4.1500000000000004" customHeight="1">
      <c r="A48" s="197"/>
      <c r="B48" s="28"/>
      <c r="C48" s="28"/>
      <c r="D48" s="28"/>
      <c r="E48" s="28"/>
      <c r="F48" s="28"/>
      <c r="G48" s="28"/>
      <c r="H48" s="28"/>
      <c r="I48" s="28"/>
      <c r="J48" s="28"/>
      <c r="K48" s="28"/>
      <c r="L48" s="194"/>
    </row>
    <row r="49" spans="1:12" ht="30" customHeight="1">
      <c r="A49" s="320"/>
      <c r="B49" s="465" t="s">
        <v>37</v>
      </c>
      <c r="C49" s="466"/>
      <c r="D49" s="466"/>
      <c r="E49" s="466"/>
      <c r="F49" s="466"/>
      <c r="G49" s="466"/>
      <c r="H49" s="466"/>
      <c r="I49" s="466"/>
      <c r="J49" s="466"/>
      <c r="K49" s="467"/>
      <c r="L49" s="194"/>
    </row>
    <row r="50" spans="1:12" ht="8.25" customHeight="1">
      <c r="A50" s="197"/>
      <c r="B50" s="28"/>
      <c r="C50" s="28"/>
      <c r="D50" s="28"/>
      <c r="E50" s="28"/>
      <c r="F50" s="28"/>
      <c r="G50" s="28"/>
      <c r="H50" s="28"/>
      <c r="I50" s="28"/>
      <c r="J50" s="28"/>
      <c r="K50" s="28"/>
      <c r="L50" s="194"/>
    </row>
    <row r="51" spans="1:12" ht="15.75" customHeight="1">
      <c r="A51" s="197" t="s">
        <v>38</v>
      </c>
      <c r="C51" s="463"/>
      <c r="D51" s="464"/>
      <c r="E51" s="464"/>
      <c r="F51" s="24"/>
      <c r="G51" s="285" t="s">
        <v>39</v>
      </c>
      <c r="H51" s="394"/>
      <c r="I51" s="394"/>
      <c r="L51" s="196"/>
    </row>
    <row r="52" spans="1:12" ht="12" customHeight="1">
      <c r="A52" s="205" t="s">
        <v>40</v>
      </c>
      <c r="B52" s="206"/>
      <c r="C52" s="207"/>
      <c r="D52" s="207"/>
      <c r="E52" s="207"/>
      <c r="F52" s="208"/>
      <c r="G52" s="209"/>
      <c r="H52" s="210"/>
      <c r="I52" s="210"/>
      <c r="J52" s="207"/>
      <c r="K52" s="207"/>
      <c r="L52" s="211"/>
    </row>
    <row r="53" spans="1:12" ht="9" customHeight="1"/>
    <row r="54" spans="1:12" ht="12.75" customHeight="1"/>
    <row r="55" spans="1:12" ht="21" customHeight="1">
      <c r="A55" s="452" t="s">
        <v>41</v>
      </c>
      <c r="B55" s="453"/>
      <c r="C55" s="453"/>
      <c r="D55" s="453"/>
      <c r="E55" s="453"/>
      <c r="F55" s="453"/>
      <c r="G55" s="453"/>
      <c r="H55" s="453"/>
      <c r="I55" s="453"/>
      <c r="J55" s="453"/>
      <c r="K55" s="453"/>
      <c r="L55" s="454"/>
    </row>
    <row r="56" spans="1:12" ht="37.5" customHeight="1">
      <c r="A56" s="468" t="s">
        <v>42</v>
      </c>
      <c r="B56" s="469"/>
      <c r="C56" s="469"/>
      <c r="D56" s="469"/>
      <c r="E56" s="469"/>
      <c r="F56" s="469"/>
      <c r="G56" s="469"/>
      <c r="H56" s="469"/>
      <c r="I56" s="469"/>
      <c r="J56" s="469"/>
      <c r="K56" s="469"/>
      <c r="L56" s="340"/>
    </row>
    <row r="57" spans="1:12" ht="3.65" customHeight="1">
      <c r="A57" s="492"/>
      <c r="B57" s="493"/>
      <c r="C57" s="493"/>
      <c r="D57" s="493"/>
      <c r="E57" s="493"/>
      <c r="F57" s="493"/>
      <c r="G57" s="493"/>
      <c r="H57" s="493"/>
      <c r="I57" s="493"/>
      <c r="J57" s="493"/>
      <c r="K57" s="493"/>
      <c r="L57" s="196"/>
    </row>
    <row r="58" spans="1:12" ht="4.5" customHeight="1">
      <c r="A58" s="235"/>
      <c r="C58" s="285"/>
      <c r="E58" s="28"/>
      <c r="G58" s="33"/>
      <c r="L58" s="196"/>
    </row>
    <row r="59" spans="1:12" ht="25.5" customHeight="1">
      <c r="A59" s="216" t="s">
        <v>43</v>
      </c>
      <c r="B59" s="356"/>
      <c r="C59" s="356"/>
      <c r="D59" s="356"/>
      <c r="E59" s="282" t="s">
        <v>44</v>
      </c>
      <c r="F59" s="413"/>
      <c r="G59" s="413"/>
      <c r="H59" s="413"/>
      <c r="I59" s="413"/>
      <c r="J59" s="413"/>
      <c r="K59" s="413"/>
      <c r="L59" s="196"/>
    </row>
    <row r="60" spans="1:12" ht="12.75" customHeight="1">
      <c r="A60" s="195"/>
      <c r="L60" s="196"/>
    </row>
    <row r="61" spans="1:12" ht="21" customHeight="1">
      <c r="A61" s="269" t="s">
        <v>45</v>
      </c>
      <c r="B61" s="263"/>
      <c r="K61" s="2"/>
      <c r="L61" s="196"/>
    </row>
    <row r="62" spans="1:12" ht="17.25" customHeight="1">
      <c r="A62" s="236" t="s">
        <v>95</v>
      </c>
      <c r="B62" s="130" t="s">
        <v>47</v>
      </c>
      <c r="C62" s="291" t="s">
        <v>48</v>
      </c>
      <c r="D62" s="470" t="str">
        <f>IF(OR(F68&gt;0,F79&gt;0),1,"  ")</f>
        <v xml:space="preserve">  </v>
      </c>
      <c r="E62" s="471"/>
      <c r="F62" s="3"/>
      <c r="G62" s="3"/>
      <c r="H62" s="130" t="s">
        <v>49</v>
      </c>
      <c r="I62" s="291" t="s">
        <v>50</v>
      </c>
      <c r="J62" s="295" t="str">
        <f>IF(OR(K68&gt;0,K79&gt;0),1,"  ")</f>
        <v xml:space="preserve">  </v>
      </c>
      <c r="K62" s="259"/>
      <c r="L62" s="196"/>
    </row>
    <row r="63" spans="1:12" ht="17.25" customHeight="1">
      <c r="A63" s="195"/>
      <c r="B63" s="35" t="s">
        <v>51</v>
      </c>
      <c r="C63" s="357" t="s">
        <v>52</v>
      </c>
      <c r="D63" s="358"/>
      <c r="E63" s="12"/>
      <c r="F63" s="36"/>
      <c r="G63" s="35" t="s">
        <v>51</v>
      </c>
      <c r="H63" s="357" t="s">
        <v>52</v>
      </c>
      <c r="I63" s="358"/>
      <c r="J63" s="12"/>
      <c r="K63" s="34"/>
      <c r="L63" s="196"/>
    </row>
    <row r="64" spans="1:12" ht="17.25" customHeight="1">
      <c r="A64" s="195"/>
      <c r="B64" s="408" t="s">
        <v>53</v>
      </c>
      <c r="C64" s="366" t="s">
        <v>54</v>
      </c>
      <c r="D64" s="367"/>
      <c r="E64" s="16"/>
      <c r="F64" s="359">
        <f>(E65*E66)+E63</f>
        <v>0</v>
      </c>
      <c r="G64" s="408" t="s">
        <v>53</v>
      </c>
      <c r="H64" s="366" t="s">
        <v>54</v>
      </c>
      <c r="I64" s="367"/>
      <c r="J64" s="127"/>
      <c r="K64" s="359">
        <f>(J65*J66)+J63</f>
        <v>0</v>
      </c>
      <c r="L64" s="196"/>
    </row>
    <row r="65" spans="1:12" ht="17.25" customHeight="1">
      <c r="A65" s="236" t="s">
        <v>55</v>
      </c>
      <c r="B65" s="409"/>
      <c r="C65" s="393" t="s">
        <v>56</v>
      </c>
      <c r="D65" s="354"/>
      <c r="E65" s="13"/>
      <c r="F65" s="360"/>
      <c r="G65" s="409"/>
      <c r="H65" s="393" t="s">
        <v>56</v>
      </c>
      <c r="I65" s="354"/>
      <c r="J65" s="13"/>
      <c r="K65" s="360"/>
      <c r="L65" s="196"/>
    </row>
    <row r="66" spans="1:12" ht="17.25" customHeight="1">
      <c r="A66" s="195"/>
      <c r="B66" s="408"/>
      <c r="C66" s="393" t="s">
        <v>57</v>
      </c>
      <c r="D66" s="354"/>
      <c r="E66" s="12"/>
      <c r="F66" s="126"/>
      <c r="G66" s="408"/>
      <c r="H66" s="393" t="s">
        <v>57</v>
      </c>
      <c r="I66" s="354"/>
      <c r="J66" s="12"/>
      <c r="K66" s="126"/>
      <c r="L66" s="196"/>
    </row>
    <row r="67" spans="1:12" ht="17.25" customHeight="1">
      <c r="A67" s="195"/>
      <c r="B67" s="37">
        <f>0.1/15</f>
        <v>6.6666666666666671E-3</v>
      </c>
      <c r="D67" s="285"/>
      <c r="F67" s="29"/>
      <c r="G67" s="38">
        <f>0.1/15</f>
        <v>6.6666666666666671E-3</v>
      </c>
      <c r="I67" s="285"/>
      <c r="K67" s="29"/>
      <c r="L67" s="196"/>
    </row>
    <row r="68" spans="1:12" ht="17.25" customHeight="1">
      <c r="A68" s="237"/>
      <c r="B68" s="39"/>
      <c r="C68" s="2"/>
      <c r="D68" s="2"/>
      <c r="E68" s="40" t="s">
        <v>58</v>
      </c>
      <c r="F68" s="143">
        <f>F64*B67</f>
        <v>0</v>
      </c>
      <c r="G68" s="39"/>
      <c r="H68" s="2"/>
      <c r="I68" s="32"/>
      <c r="J68" s="40" t="s">
        <v>58</v>
      </c>
      <c r="K68" s="143">
        <f>K64*G67</f>
        <v>0</v>
      </c>
      <c r="L68" s="196"/>
    </row>
    <row r="69" spans="1:12" ht="17.25" customHeight="1">
      <c r="A69" s="195"/>
      <c r="B69" s="104"/>
      <c r="E69" s="142"/>
      <c r="F69" s="46"/>
      <c r="G69" s="129"/>
      <c r="I69" s="285"/>
      <c r="J69" s="142"/>
      <c r="K69" s="46"/>
      <c r="L69" s="196"/>
    </row>
    <row r="70" spans="1:12" ht="17.25" customHeight="1">
      <c r="A70" s="238" t="s">
        <v>59</v>
      </c>
      <c r="B70" s="406"/>
      <c r="C70" s="406"/>
      <c r="D70" s="406"/>
      <c r="E70" s="132" t="s">
        <v>60</v>
      </c>
      <c r="F70" s="406"/>
      <c r="G70" s="406"/>
      <c r="H70" s="132" t="s">
        <v>61</v>
      </c>
      <c r="I70" s="406"/>
      <c r="J70" s="406"/>
      <c r="K70" s="407"/>
      <c r="L70" s="196"/>
    </row>
    <row r="71" spans="1:12" ht="17.25" customHeight="1">
      <c r="A71" s="195"/>
      <c r="B71" s="110" t="s">
        <v>62</v>
      </c>
      <c r="C71" s="507"/>
      <c r="D71" s="508"/>
      <c r="E71" s="292"/>
      <c r="F71" s="110" t="s">
        <v>62</v>
      </c>
      <c r="G71" s="111"/>
      <c r="H71" s="292"/>
      <c r="I71" s="110" t="s">
        <v>62</v>
      </c>
      <c r="J71" s="506"/>
      <c r="K71" s="407"/>
      <c r="L71" s="196"/>
    </row>
    <row r="72" spans="1:12" ht="17.25" customHeight="1">
      <c r="A72" s="239" t="s">
        <v>63</v>
      </c>
      <c r="B72" s="405"/>
      <c r="C72" s="406"/>
      <c r="D72" s="406"/>
      <c r="E72" s="292" t="s">
        <v>64</v>
      </c>
      <c r="F72" s="405"/>
      <c r="G72" s="406"/>
      <c r="H72" s="292" t="s">
        <v>65</v>
      </c>
      <c r="I72" s="405"/>
      <c r="J72" s="406"/>
      <c r="K72" s="407"/>
      <c r="L72" s="196"/>
    </row>
    <row r="73" spans="1:12" ht="17.25" customHeight="1">
      <c r="A73" s="235"/>
      <c r="B73" s="110" t="s">
        <v>62</v>
      </c>
      <c r="C73" s="459"/>
      <c r="D73" s="460"/>
      <c r="E73" s="28"/>
      <c r="F73" s="110" t="s">
        <v>62</v>
      </c>
      <c r="G73" s="115"/>
      <c r="H73" s="14"/>
      <c r="I73" s="110" t="s">
        <v>62</v>
      </c>
      <c r="J73" s="343"/>
      <c r="K73" s="344"/>
      <c r="L73" s="196"/>
    </row>
    <row r="74" spans="1:12" ht="17.25" customHeight="1">
      <c r="A74" s="195"/>
      <c r="B74" s="104"/>
      <c r="E74" s="142"/>
      <c r="F74" s="46"/>
      <c r="G74" s="104"/>
      <c r="I74" s="285"/>
      <c r="J74" s="142"/>
      <c r="K74" s="48"/>
      <c r="L74" s="196"/>
    </row>
    <row r="75" spans="1:12" ht="17.25" customHeight="1">
      <c r="A75" s="240"/>
      <c r="B75" s="130" t="s">
        <v>47</v>
      </c>
      <c r="C75" s="291" t="s">
        <v>48</v>
      </c>
      <c r="D75" s="378"/>
      <c r="E75" s="379"/>
      <c r="F75" s="131"/>
      <c r="G75" s="3"/>
      <c r="H75" s="130" t="s">
        <v>49</v>
      </c>
      <c r="I75" s="291" t="s">
        <v>50</v>
      </c>
      <c r="J75" s="290"/>
      <c r="K75" s="260"/>
      <c r="L75" s="196"/>
    </row>
    <row r="76" spans="1:12" ht="17.25" customHeight="1">
      <c r="A76" s="240"/>
      <c r="B76" s="41" t="s">
        <v>66</v>
      </c>
      <c r="C76" s="289"/>
      <c r="D76" s="42" t="s">
        <v>67</v>
      </c>
      <c r="E76" s="5"/>
      <c r="F76" s="29"/>
      <c r="G76" s="41" t="s">
        <v>66</v>
      </c>
      <c r="H76" s="42"/>
      <c r="I76" s="42" t="s">
        <v>67</v>
      </c>
      <c r="J76" s="5"/>
      <c r="K76" s="128"/>
      <c r="L76" s="196"/>
    </row>
    <row r="77" spans="1:12" ht="17.25" customHeight="1">
      <c r="A77" s="236" t="s">
        <v>68</v>
      </c>
      <c r="B77" s="43" t="s">
        <v>69</v>
      </c>
      <c r="C77" s="282"/>
      <c r="D77" s="282" t="s">
        <v>70</v>
      </c>
      <c r="E77" s="133"/>
      <c r="F77" s="29"/>
      <c r="G77" s="43" t="s">
        <v>69</v>
      </c>
      <c r="H77" s="282"/>
      <c r="I77" s="282" t="s">
        <v>70</v>
      </c>
      <c r="J77" s="133"/>
      <c r="K77" s="29"/>
      <c r="L77" s="196"/>
    </row>
    <row r="78" spans="1:12" ht="17.25" customHeight="1">
      <c r="A78" s="240"/>
      <c r="B78" s="44"/>
      <c r="D78" s="285"/>
      <c r="F78" s="29"/>
      <c r="G78" s="44"/>
      <c r="I78" s="285"/>
      <c r="K78" s="29"/>
      <c r="L78" s="196"/>
    </row>
    <row r="79" spans="1:12" ht="17.25" customHeight="1">
      <c r="A79" s="241"/>
      <c r="B79" s="45"/>
      <c r="C79" s="22"/>
      <c r="D79" s="32"/>
      <c r="E79" s="40" t="s">
        <v>58</v>
      </c>
      <c r="F79" s="143">
        <f>E77/45*0.1</f>
        <v>0</v>
      </c>
      <c r="G79" s="45"/>
      <c r="H79" s="22"/>
      <c r="I79" s="32"/>
      <c r="J79" s="40" t="s">
        <v>58</v>
      </c>
      <c r="K79" s="143">
        <f>J77/45*0.1</f>
        <v>0</v>
      </c>
      <c r="L79" s="196"/>
    </row>
    <row r="80" spans="1:12" ht="12.75" customHeight="1">
      <c r="A80" s="235"/>
      <c r="B80" s="33"/>
      <c r="C80" s="28"/>
      <c r="D80" s="285"/>
      <c r="E80" s="282"/>
      <c r="F80" s="46"/>
      <c r="G80" s="33"/>
      <c r="H80" s="28"/>
      <c r="I80" s="285"/>
      <c r="J80" s="282"/>
      <c r="K80" s="48"/>
      <c r="L80" s="196"/>
    </row>
    <row r="81" spans="1:12" ht="17.25" customHeight="1">
      <c r="A81" s="197" t="s">
        <v>71</v>
      </c>
      <c r="B81" s="355"/>
      <c r="C81" s="355"/>
      <c r="D81" s="355"/>
      <c r="E81" s="355"/>
      <c r="F81" s="169" t="s">
        <v>72</v>
      </c>
      <c r="G81" s="106">
        <f>F68+F79+K68+K79</f>
        <v>0</v>
      </c>
      <c r="H81" s="480" t="s">
        <v>33</v>
      </c>
      <c r="I81" s="480"/>
      <c r="J81" s="144">
        <f>SUM(D62:J62)</f>
        <v>0</v>
      </c>
      <c r="K81" s="47"/>
      <c r="L81" s="196"/>
    </row>
    <row r="82" spans="1:12" ht="11.25" customHeight="1">
      <c r="A82" s="235"/>
      <c r="B82" s="33"/>
      <c r="C82" s="28"/>
      <c r="D82" s="285"/>
      <c r="E82" s="282"/>
      <c r="F82" s="46"/>
      <c r="G82" s="33"/>
      <c r="H82" s="28"/>
      <c r="I82" s="285"/>
      <c r="J82" s="282"/>
      <c r="K82" s="48"/>
      <c r="L82" s="196"/>
    </row>
    <row r="83" spans="1:12" ht="6" customHeight="1">
      <c r="A83" s="242"/>
      <c r="B83" s="49"/>
      <c r="C83" s="22"/>
      <c r="D83" s="32"/>
      <c r="E83" s="30"/>
      <c r="F83" s="50"/>
      <c r="G83" s="49"/>
      <c r="H83" s="22"/>
      <c r="I83" s="32"/>
      <c r="J83" s="30"/>
      <c r="K83" s="51"/>
      <c r="L83" s="196"/>
    </row>
    <row r="84" spans="1:12" ht="8.25" customHeight="1">
      <c r="A84" s="195"/>
      <c r="J84" s="3"/>
      <c r="L84" s="196"/>
    </row>
    <row r="85" spans="1:12" ht="17.25" customHeight="1">
      <c r="A85" s="270" t="s">
        <v>73</v>
      </c>
      <c r="B85" s="261"/>
      <c r="C85" s="261"/>
      <c r="D85" s="261"/>
      <c r="E85" s="261"/>
      <c r="L85" s="196"/>
    </row>
    <row r="86" spans="1:12" ht="17.25" customHeight="1">
      <c r="A86" s="197" t="s">
        <v>74</v>
      </c>
      <c r="B86" s="413"/>
      <c r="C86" s="413"/>
      <c r="D86" s="413"/>
      <c r="E86" s="413"/>
      <c r="F86" s="413"/>
      <c r="G86" s="413"/>
      <c r="H86" s="413"/>
      <c r="I86" s="413"/>
      <c r="J86" s="413"/>
      <c r="K86" s="413"/>
      <c r="L86" s="196"/>
    </row>
    <row r="87" spans="1:12" ht="11.25" customHeight="1">
      <c r="A87" s="195"/>
      <c r="C87" s="285"/>
      <c r="E87" s="28"/>
      <c r="F87" s="28"/>
      <c r="G87" s="52"/>
      <c r="L87" s="196"/>
    </row>
    <row r="88" spans="1:12" ht="14.25" customHeight="1">
      <c r="A88" s="197" t="s">
        <v>75</v>
      </c>
      <c r="C88" s="414"/>
      <c r="D88" s="414"/>
      <c r="E88" s="414"/>
      <c r="F88" s="414"/>
      <c r="G88" s="414"/>
      <c r="J88" s="282"/>
      <c r="L88" s="196"/>
    </row>
    <row r="89" spans="1:12" ht="9.75" customHeight="1">
      <c r="A89" s="197"/>
      <c r="L89" s="196"/>
    </row>
    <row r="90" spans="1:12" ht="10.5" customHeight="1">
      <c r="A90" s="262"/>
      <c r="B90" s="285"/>
      <c r="D90" s="285"/>
      <c r="E90" s="28"/>
      <c r="F90" s="28"/>
      <c r="G90" s="52"/>
      <c r="L90" s="196"/>
    </row>
    <row r="91" spans="1:12" ht="12.75" customHeight="1">
      <c r="A91" s="257" t="s">
        <v>36</v>
      </c>
      <c r="B91" s="176"/>
      <c r="C91" s="176"/>
      <c r="D91" s="176"/>
      <c r="E91" s="176"/>
      <c r="F91" s="176"/>
      <c r="G91" s="176"/>
      <c r="H91" s="176"/>
      <c r="I91" s="176"/>
      <c r="J91" s="176"/>
      <c r="K91" s="176"/>
      <c r="L91" s="203"/>
    </row>
    <row r="92" spans="1:12" ht="0.65" customHeight="1">
      <c r="A92" s="197"/>
      <c r="B92" s="28"/>
      <c r="C92" s="28"/>
      <c r="D92" s="28"/>
      <c r="E92" s="28"/>
      <c r="F92" s="28"/>
      <c r="G92" s="28"/>
      <c r="H92" s="28"/>
      <c r="I92" s="28"/>
      <c r="J92" s="28"/>
      <c r="K92" s="28"/>
      <c r="L92" s="194"/>
    </row>
    <row r="93" spans="1:12" ht="18.649999999999999" customHeight="1">
      <c r="A93" s="204"/>
      <c r="B93" s="346" t="s">
        <v>76</v>
      </c>
      <c r="C93" s="347"/>
      <c r="D93" s="347"/>
      <c r="E93" s="347"/>
      <c r="F93" s="347"/>
      <c r="G93" s="347"/>
      <c r="H93" s="347"/>
      <c r="I93" s="347"/>
      <c r="J93" s="347"/>
      <c r="K93" s="348"/>
      <c r="L93" s="194"/>
    </row>
    <row r="94" spans="1:12" ht="12" customHeight="1">
      <c r="A94" s="197"/>
      <c r="B94" s="28"/>
      <c r="C94" s="28"/>
      <c r="D94" s="28"/>
      <c r="E94" s="28"/>
      <c r="F94" s="28"/>
      <c r="G94" s="28"/>
      <c r="H94" s="28"/>
      <c r="I94" s="28"/>
      <c r="J94" s="28"/>
      <c r="K94" s="28"/>
      <c r="L94" s="194"/>
    </row>
    <row r="95" spans="1:12" ht="14.25" customHeight="1">
      <c r="A95" s="197" t="s">
        <v>77</v>
      </c>
      <c r="D95" s="355"/>
      <c r="E95" s="355"/>
      <c r="F95" s="355"/>
      <c r="G95" s="285" t="s">
        <v>39</v>
      </c>
      <c r="H95" s="394"/>
      <c r="I95" s="394"/>
      <c r="L95" s="196"/>
    </row>
    <row r="96" spans="1:12" ht="11.25" customHeight="1">
      <c r="A96" s="264"/>
      <c r="D96" s="24"/>
      <c r="G96" s="285"/>
      <c r="H96" s="181"/>
      <c r="I96" s="181"/>
      <c r="L96" s="196"/>
    </row>
    <row r="97" spans="1:12" ht="9" customHeight="1">
      <c r="A97" s="243"/>
      <c r="B97" s="207"/>
      <c r="C97" s="207"/>
      <c r="D97" s="207"/>
      <c r="E97" s="207"/>
      <c r="F97" s="207"/>
      <c r="G97" s="207"/>
      <c r="H97" s="207"/>
      <c r="I97" s="207"/>
      <c r="J97" s="207"/>
      <c r="K97" s="207"/>
      <c r="L97" s="211"/>
    </row>
    <row r="98" spans="1:12" ht="14.25" customHeight="1"/>
    <row r="99" spans="1:12" ht="20.5" customHeight="1">
      <c r="A99" s="452" t="s">
        <v>41</v>
      </c>
      <c r="B99" s="453"/>
      <c r="C99" s="453"/>
      <c r="D99" s="453"/>
      <c r="E99" s="453"/>
      <c r="F99" s="453"/>
      <c r="G99" s="453"/>
      <c r="H99" s="453"/>
      <c r="I99" s="453"/>
      <c r="J99" s="453"/>
      <c r="K99" s="453"/>
      <c r="L99" s="454"/>
    </row>
    <row r="100" spans="1:12" ht="33" customHeight="1">
      <c r="A100" s="395" t="s">
        <v>78</v>
      </c>
      <c r="B100" s="396"/>
      <c r="C100" s="396"/>
      <c r="D100" s="396"/>
      <c r="E100" s="396"/>
      <c r="F100" s="396"/>
      <c r="G100" s="396"/>
      <c r="H100" s="396"/>
      <c r="I100" s="396"/>
      <c r="J100" s="396"/>
      <c r="K100" s="396"/>
      <c r="L100" s="318"/>
    </row>
    <row r="101" spans="1:12" ht="4.1500000000000004" customHeight="1">
      <c r="A101" s="496"/>
      <c r="B101" s="497"/>
      <c r="C101" s="497"/>
      <c r="D101" s="497"/>
      <c r="E101" s="497"/>
      <c r="F101" s="497"/>
      <c r="G101" s="497"/>
      <c r="H101" s="497"/>
      <c r="I101" s="497"/>
      <c r="J101" s="497"/>
      <c r="K101" s="497"/>
      <c r="L101" s="196"/>
    </row>
    <row r="102" spans="1:12" ht="12.65" customHeight="1">
      <c r="A102" s="244" t="s">
        <v>79</v>
      </c>
      <c r="B102" s="174"/>
      <c r="C102" s="174"/>
      <c r="D102" s="175"/>
      <c r="E102" s="175"/>
      <c r="F102" s="177" t="s">
        <v>80</v>
      </c>
      <c r="G102" s="174"/>
      <c r="H102" s="174"/>
      <c r="I102" s="174"/>
      <c r="J102" s="53"/>
      <c r="K102" s="53"/>
      <c r="L102" s="196"/>
    </row>
    <row r="103" spans="1:12" ht="74.5" customHeight="1">
      <c r="A103" s="398" t="s">
        <v>81</v>
      </c>
      <c r="B103" s="399"/>
      <c r="C103" s="400"/>
      <c r="D103" s="313"/>
      <c r="E103" s="154"/>
      <c r="F103" s="399" t="s">
        <v>82</v>
      </c>
      <c r="G103" s="495"/>
      <c r="H103" s="495"/>
      <c r="I103" s="313"/>
      <c r="J103" s="477"/>
      <c r="K103" s="424"/>
      <c r="L103" s="196"/>
    </row>
    <row r="104" spans="1:12" ht="9" customHeight="1">
      <c r="A104" s="478"/>
      <c r="B104" s="479"/>
      <c r="C104" s="501"/>
      <c r="D104" s="501"/>
      <c r="E104" s="501"/>
      <c r="F104" s="401"/>
      <c r="G104" s="401"/>
      <c r="H104" s="401"/>
      <c r="I104" s="401"/>
      <c r="J104" s="401"/>
      <c r="K104" s="401"/>
      <c r="L104" s="196"/>
    </row>
    <row r="105" spans="1:12" ht="15.75" customHeight="1">
      <c r="A105" s="245" t="s">
        <v>83</v>
      </c>
      <c r="B105" s="385"/>
      <c r="C105" s="385"/>
      <c r="D105" s="385"/>
      <c r="E105" s="385"/>
      <c r="F105" s="53"/>
      <c r="G105" s="383" t="s">
        <v>84</v>
      </c>
      <c r="H105" s="383"/>
      <c r="I105" s="382"/>
      <c r="J105" s="382"/>
      <c r="K105" s="53"/>
      <c r="L105" s="196"/>
    </row>
    <row r="106" spans="1:12" ht="10.9" customHeight="1">
      <c r="A106" s="245"/>
      <c r="B106" s="17"/>
      <c r="C106" s="56"/>
      <c r="D106" s="55"/>
      <c r="E106" s="54"/>
      <c r="F106" s="53"/>
      <c r="G106" s="281"/>
      <c r="H106" s="281"/>
      <c r="I106" s="56"/>
      <c r="J106" s="56"/>
      <c r="K106" s="53"/>
      <c r="L106" s="196"/>
    </row>
    <row r="107" spans="1:12" ht="22.5" customHeight="1">
      <c r="A107" s="351" t="s">
        <v>85</v>
      </c>
      <c r="B107" s="352"/>
      <c r="C107" s="312"/>
      <c r="F107" s="383" t="s">
        <v>86</v>
      </c>
      <c r="G107" s="383"/>
      <c r="H107" s="383"/>
      <c r="I107" s="383"/>
      <c r="J107" s="314"/>
      <c r="L107" s="196"/>
    </row>
    <row r="108" spans="1:12" ht="10.5" customHeight="1">
      <c r="A108" s="195"/>
      <c r="L108" s="196"/>
    </row>
    <row r="109" spans="1:12" ht="13.5" customHeight="1">
      <c r="A109" s="197" t="s">
        <v>87</v>
      </c>
      <c r="C109" s="397"/>
      <c r="D109" s="397"/>
      <c r="E109" s="397"/>
      <c r="F109" s="397"/>
      <c r="G109" s="397"/>
      <c r="L109" s="196"/>
    </row>
    <row r="110" spans="1:12" ht="10.5" customHeight="1">
      <c r="A110" s="197"/>
      <c r="L110" s="196"/>
    </row>
    <row r="111" spans="1:12" ht="13">
      <c r="A111" s="270" t="s">
        <v>88</v>
      </c>
      <c r="L111" s="196"/>
    </row>
    <row r="112" spans="1:12" ht="5.5" customHeight="1">
      <c r="A112" s="201"/>
      <c r="D112" s="293"/>
      <c r="E112" s="293"/>
      <c r="L112" s="196"/>
    </row>
    <row r="113" spans="1:12" ht="21.75" customHeight="1">
      <c r="A113" s="246" t="s">
        <v>89</v>
      </c>
      <c r="B113" s="384" t="s">
        <v>90</v>
      </c>
      <c r="C113" s="384"/>
      <c r="D113" s="384"/>
      <c r="E113" s="384"/>
      <c r="F113" s="283"/>
      <c r="G113" s="286" t="s">
        <v>91</v>
      </c>
      <c r="H113" s="116">
        <f>C107-J107</f>
        <v>0</v>
      </c>
      <c r="I113" s="282" t="s">
        <v>35</v>
      </c>
      <c r="J113" s="139">
        <f>H113/3*0.1</f>
        <v>0</v>
      </c>
      <c r="L113" s="196"/>
    </row>
    <row r="114" spans="1:12">
      <c r="A114" s="247"/>
      <c r="D114" s="381"/>
      <c r="E114" s="381"/>
      <c r="L114" s="196"/>
    </row>
    <row r="115" spans="1:12" ht="1.9" customHeight="1">
      <c r="A115" s="247"/>
      <c r="B115" s="58"/>
      <c r="D115" s="6"/>
      <c r="E115" s="6"/>
      <c r="L115" s="196"/>
    </row>
    <row r="116" spans="1:12" ht="4.1500000000000004" customHeight="1">
      <c r="A116" s="247"/>
      <c r="B116" s="58"/>
      <c r="D116" s="6"/>
      <c r="E116" s="6"/>
      <c r="L116" s="196"/>
    </row>
    <row r="117" spans="1:12" ht="1.1499999999999999" customHeight="1">
      <c r="A117" s="247"/>
      <c r="B117" s="58"/>
      <c r="D117" s="6"/>
      <c r="E117" s="6"/>
      <c r="K117" s="26"/>
      <c r="L117" s="196"/>
    </row>
    <row r="118" spans="1:12" ht="13">
      <c r="A118" s="271" t="s">
        <v>92</v>
      </c>
      <c r="B118" s="3"/>
      <c r="C118" s="3"/>
      <c r="D118" s="3"/>
      <c r="E118" s="3"/>
      <c r="F118" s="3"/>
      <c r="G118" s="3"/>
      <c r="H118" s="3"/>
      <c r="I118" s="3"/>
      <c r="J118" s="3"/>
      <c r="K118" s="7"/>
      <c r="L118" s="196"/>
    </row>
    <row r="119" spans="1:12" ht="13.5" customHeight="1">
      <c r="A119" s="509" t="s">
        <v>93</v>
      </c>
      <c r="B119" s="510"/>
      <c r="C119" s="510"/>
      <c r="D119" s="510"/>
      <c r="E119" s="510"/>
      <c r="F119" s="510"/>
      <c r="G119" s="510"/>
      <c r="H119" s="510"/>
      <c r="I119" s="510"/>
      <c r="J119" s="510"/>
      <c r="K119" s="511"/>
      <c r="L119" s="196"/>
    </row>
    <row r="120" spans="1:12">
      <c r="A120" s="197" t="s">
        <v>94</v>
      </c>
      <c r="B120" s="60"/>
      <c r="K120" s="26"/>
      <c r="L120" s="196"/>
    </row>
    <row r="121" spans="1:12">
      <c r="A121" s="197"/>
      <c r="B121" s="60"/>
      <c r="F121" s="380" t="s">
        <v>95</v>
      </c>
      <c r="G121" s="388"/>
      <c r="K121" s="26"/>
      <c r="L121" s="196"/>
    </row>
    <row r="122" spans="1:12">
      <c r="A122" s="512" t="s">
        <v>96</v>
      </c>
      <c r="B122" s="350" t="s">
        <v>48</v>
      </c>
      <c r="C122" s="350"/>
      <c r="D122" s="279" t="s">
        <v>97</v>
      </c>
      <c r="E122" s="295"/>
      <c r="F122" s="188"/>
      <c r="G122" s="380" t="s">
        <v>50</v>
      </c>
      <c r="H122" s="350"/>
      <c r="I122" s="279" t="s">
        <v>98</v>
      </c>
      <c r="J122" s="295"/>
      <c r="K122" s="188"/>
      <c r="L122" s="196"/>
    </row>
    <row r="123" spans="1:12" ht="12" customHeight="1">
      <c r="A123" s="512"/>
      <c r="B123" s="64" t="s">
        <v>47</v>
      </c>
      <c r="C123" s="312"/>
      <c r="D123" s="65" t="s">
        <v>99</v>
      </c>
      <c r="E123" s="146">
        <f>IF(C123&lt;15,C123/3*0.1,C123/15*0.5)</f>
        <v>0</v>
      </c>
      <c r="F123" s="66" t="s">
        <v>100</v>
      </c>
      <c r="G123" s="70" t="s">
        <v>49</v>
      </c>
      <c r="H123" s="312"/>
      <c r="I123" s="62" t="s">
        <v>99</v>
      </c>
      <c r="J123" s="147">
        <f>IF(H123&lt;15,H123/3*0.1,H123/15*0.5)</f>
        <v>0</v>
      </c>
      <c r="K123" s="63" t="s">
        <v>100</v>
      </c>
      <c r="L123" s="196"/>
    </row>
    <row r="124" spans="1:12" ht="12" customHeight="1">
      <c r="A124" s="512"/>
      <c r="C124" s="3"/>
      <c r="E124" s="3"/>
      <c r="F124" s="26"/>
      <c r="G124" s="64" t="s">
        <v>101</v>
      </c>
      <c r="H124" s="315"/>
      <c r="I124" s="65" t="s">
        <v>99</v>
      </c>
      <c r="J124" s="148">
        <v>0</v>
      </c>
      <c r="K124" s="66" t="s">
        <v>100</v>
      </c>
      <c r="L124" s="196"/>
    </row>
    <row r="125" spans="1:12">
      <c r="A125" s="512"/>
      <c r="B125" s="67"/>
      <c r="C125" s="2"/>
      <c r="D125" s="68"/>
      <c r="E125" s="114"/>
      <c r="F125" s="69"/>
      <c r="G125" s="67"/>
      <c r="H125" s="59"/>
      <c r="I125" s="68"/>
      <c r="J125" s="59"/>
      <c r="K125" s="69"/>
      <c r="L125" s="196"/>
    </row>
    <row r="126" spans="1:12">
      <c r="A126" s="513"/>
      <c r="B126" s="61"/>
      <c r="C126" s="3"/>
      <c r="D126" s="62"/>
      <c r="E126" s="108"/>
      <c r="F126" s="68"/>
      <c r="G126" s="67"/>
      <c r="H126" s="3"/>
      <c r="I126" s="65"/>
      <c r="J126" s="3"/>
      <c r="K126" s="66"/>
      <c r="L126" s="196"/>
    </row>
    <row r="127" spans="1:12">
      <c r="A127" s="513"/>
      <c r="B127" s="67"/>
      <c r="C127" s="2"/>
      <c r="D127" s="68"/>
      <c r="E127" s="114"/>
      <c r="F127" s="380" t="s">
        <v>102</v>
      </c>
      <c r="G127" s="388"/>
      <c r="H127" s="72"/>
      <c r="I127" s="68"/>
      <c r="J127" s="2"/>
      <c r="K127" s="69"/>
      <c r="L127" s="196"/>
    </row>
    <row r="128" spans="1:12">
      <c r="A128" s="512"/>
      <c r="B128" s="350" t="s">
        <v>103</v>
      </c>
      <c r="C128" s="350"/>
      <c r="D128" s="279" t="s">
        <v>104</v>
      </c>
      <c r="E128" s="295"/>
      <c r="F128" s="188"/>
      <c r="G128" s="380" t="s">
        <v>105</v>
      </c>
      <c r="H128" s="350"/>
      <c r="I128" s="279" t="s">
        <v>106</v>
      </c>
      <c r="J128" s="295"/>
      <c r="K128" s="188"/>
      <c r="L128" s="196"/>
    </row>
    <row r="129" spans="1:12" ht="12" customHeight="1">
      <c r="A129" s="512"/>
      <c r="B129" s="64" t="s">
        <v>47</v>
      </c>
      <c r="C129" s="312"/>
      <c r="D129" s="65" t="s">
        <v>99</v>
      </c>
      <c r="E129" s="146">
        <f>IF(C129&lt;15,C129/3*0.1,C129/15*0.5)</f>
        <v>0</v>
      </c>
      <c r="F129" s="66" t="s">
        <v>100</v>
      </c>
      <c r="G129" s="70" t="s">
        <v>49</v>
      </c>
      <c r="H129" s="312"/>
      <c r="I129" s="62" t="s">
        <v>99</v>
      </c>
      <c r="J129" s="147">
        <f>IF(H129&lt;15,H129/3*0.1,H129/15*0.5)</f>
        <v>0</v>
      </c>
      <c r="K129" s="63" t="s">
        <v>100</v>
      </c>
      <c r="L129" s="196"/>
    </row>
    <row r="130" spans="1:12" ht="12" customHeight="1">
      <c r="A130" s="512"/>
      <c r="E130" s="3"/>
      <c r="G130" s="71" t="s">
        <v>101</v>
      </c>
      <c r="H130" s="315"/>
      <c r="I130" s="65" t="s">
        <v>99</v>
      </c>
      <c r="J130" s="148">
        <v>0</v>
      </c>
      <c r="K130" s="66" t="s">
        <v>100</v>
      </c>
      <c r="L130" s="196"/>
    </row>
    <row r="131" spans="1:12">
      <c r="A131" s="512"/>
      <c r="B131" s="72"/>
      <c r="C131" s="2"/>
      <c r="D131" s="2"/>
      <c r="E131" s="136"/>
      <c r="F131" s="26"/>
      <c r="K131" s="26"/>
      <c r="L131" s="196"/>
    </row>
    <row r="132" spans="1:12">
      <c r="A132" s="195"/>
      <c r="E132" s="275" t="s">
        <v>107</v>
      </c>
      <c r="F132" s="349">
        <f>SUM(C123:C123,H123:H124,C129:C129,H129:H130)</f>
        <v>0</v>
      </c>
      <c r="G132" s="349"/>
      <c r="K132" s="26"/>
      <c r="L132" s="196"/>
    </row>
    <row r="133" spans="1:12" ht="20.25" customHeight="1">
      <c r="A133" s="195"/>
      <c r="F133" s="109"/>
      <c r="K133" s="26"/>
      <c r="L133" s="196"/>
    </row>
    <row r="134" spans="1:12" ht="15" customHeight="1">
      <c r="A134" s="197" t="s">
        <v>33</v>
      </c>
      <c r="B134" s="116">
        <f>COUNTA(C123,H123,C129,H129)</f>
        <v>0</v>
      </c>
      <c r="C134" s="27"/>
      <c r="D134" s="353" t="s">
        <v>108</v>
      </c>
      <c r="E134" s="353"/>
      <c r="F134" s="354"/>
      <c r="G134" s="138">
        <f>(C123+C129+H123+H129)</f>
        <v>0</v>
      </c>
      <c r="I134" s="282" t="s">
        <v>109</v>
      </c>
      <c r="J134" s="139">
        <f>E123+E129+J123+J129</f>
        <v>0</v>
      </c>
      <c r="K134" s="26"/>
      <c r="L134" s="196"/>
    </row>
    <row r="135" spans="1:12" ht="9" customHeight="1">
      <c r="A135" s="197"/>
      <c r="C135" s="285"/>
      <c r="E135" s="28"/>
      <c r="G135" s="33"/>
      <c r="K135" s="26"/>
      <c r="L135" s="196"/>
    </row>
    <row r="136" spans="1:12" ht="15" customHeight="1">
      <c r="A136" s="488" t="s">
        <v>110</v>
      </c>
      <c r="B136" s="489"/>
      <c r="C136" s="489"/>
      <c r="D136" s="489"/>
      <c r="E136" s="489"/>
      <c r="F136" s="489"/>
      <c r="G136" s="489"/>
      <c r="H136" s="489"/>
      <c r="I136" s="489"/>
      <c r="J136" s="489"/>
      <c r="K136" s="490"/>
      <c r="L136" s="248"/>
    </row>
    <row r="137" spans="1:12" ht="12" customHeight="1">
      <c r="A137" s="249"/>
      <c r="C137" s="285"/>
      <c r="E137" s="28"/>
      <c r="G137" s="33"/>
      <c r="I137" s="282"/>
      <c r="J137" s="73"/>
      <c r="L137" s="196"/>
    </row>
    <row r="138" spans="1:12" ht="6.75" hidden="1" customHeight="1">
      <c r="A138" s="195"/>
      <c r="C138" s="285"/>
      <c r="E138" s="28"/>
      <c r="G138" s="33"/>
      <c r="L138" s="196"/>
    </row>
    <row r="139" spans="1:12" ht="11.25" customHeight="1">
      <c r="A139" s="297" t="s">
        <v>36</v>
      </c>
      <c r="B139" s="176"/>
      <c r="C139" s="176"/>
      <c r="D139" s="176"/>
      <c r="E139" s="176"/>
      <c r="F139" s="176"/>
      <c r="G139" s="176"/>
      <c r="H139" s="176"/>
      <c r="I139" s="176"/>
      <c r="J139" s="176"/>
      <c r="K139" s="176"/>
      <c r="L139" s="203"/>
    </row>
    <row r="140" spans="1:12" ht="4.1500000000000004" customHeight="1">
      <c r="A140" s="197"/>
      <c r="B140" s="28"/>
      <c r="C140" s="28"/>
      <c r="D140" s="28"/>
      <c r="E140" s="28"/>
      <c r="F140" s="28"/>
      <c r="G140" s="28"/>
      <c r="H140" s="28"/>
      <c r="I140" s="28"/>
      <c r="J140" s="28"/>
      <c r="K140" s="28"/>
      <c r="L140" s="194"/>
    </row>
    <row r="141" spans="1:12" ht="25.15" customHeight="1">
      <c r="A141" s="316"/>
      <c r="B141" s="346" t="s">
        <v>111</v>
      </c>
      <c r="C141" s="347"/>
      <c r="D141" s="347"/>
      <c r="E141" s="347"/>
      <c r="F141" s="347"/>
      <c r="G141" s="347"/>
      <c r="H141" s="347"/>
      <c r="I141" s="347"/>
      <c r="J141" s="347"/>
      <c r="K141" s="348"/>
      <c r="L141" s="194"/>
    </row>
    <row r="142" spans="1:12" ht="11.25" customHeight="1">
      <c r="A142" s="197"/>
      <c r="B142" s="28"/>
      <c r="C142" s="28"/>
      <c r="D142" s="28"/>
      <c r="E142" s="28"/>
      <c r="F142" s="28"/>
      <c r="G142" s="28"/>
      <c r="H142" s="28"/>
      <c r="I142" s="28"/>
      <c r="J142" s="28"/>
      <c r="K142" s="28"/>
      <c r="L142" s="194"/>
    </row>
    <row r="143" spans="1:12" ht="12.75" customHeight="1">
      <c r="A143" s="197" t="s">
        <v>77</v>
      </c>
      <c r="D143" s="377"/>
      <c r="E143" s="377"/>
      <c r="F143" s="377"/>
      <c r="G143" s="285" t="s">
        <v>39</v>
      </c>
      <c r="H143" s="394"/>
      <c r="I143" s="394"/>
      <c r="L143" s="196"/>
    </row>
    <row r="144" spans="1:12" ht="12.75" customHeight="1">
      <c r="A144" s="264"/>
      <c r="D144" s="24"/>
      <c r="E144" s="24"/>
      <c r="F144" s="24"/>
      <c r="G144" s="285"/>
      <c r="H144" s="181"/>
      <c r="I144" s="181"/>
      <c r="L144" s="196"/>
    </row>
    <row r="145" spans="1:12" ht="12.75" customHeight="1">
      <c r="A145" s="243"/>
      <c r="B145" s="207"/>
      <c r="C145" s="207"/>
      <c r="D145" s="207"/>
      <c r="E145" s="207"/>
      <c r="F145" s="207"/>
      <c r="G145" s="207"/>
      <c r="H145" s="207"/>
      <c r="I145" s="207"/>
      <c r="J145" s="207"/>
      <c r="K145" s="207"/>
      <c r="L145" s="211"/>
    </row>
    <row r="146" spans="1:12" ht="12.75" customHeight="1">
      <c r="A146" s="422"/>
      <c r="B146" s="422"/>
      <c r="C146" s="422"/>
      <c r="D146" s="422"/>
      <c r="E146" s="422"/>
      <c r="F146" s="422"/>
      <c r="G146" s="422"/>
      <c r="H146" s="422"/>
      <c r="I146" s="422"/>
      <c r="J146" s="422"/>
      <c r="K146" s="422"/>
      <c r="L146" s="422"/>
    </row>
    <row r="147" spans="1:12" ht="20" customHeight="1">
      <c r="A147" s="371" t="s">
        <v>112</v>
      </c>
      <c r="B147" s="372"/>
      <c r="C147" s="372"/>
      <c r="D147" s="372"/>
      <c r="E147" s="372"/>
      <c r="F147" s="372"/>
      <c r="G147" s="372"/>
      <c r="H147" s="372"/>
      <c r="I147" s="372"/>
      <c r="J147" s="372"/>
      <c r="K147" s="372"/>
      <c r="L147" s="373"/>
    </row>
    <row r="148" spans="1:12" ht="10.15" hidden="1" customHeight="1">
      <c r="A148" s="250"/>
      <c r="B148" s="74"/>
      <c r="C148" s="74"/>
      <c r="D148" s="74"/>
      <c r="E148" s="74"/>
      <c r="F148" s="74"/>
      <c r="G148" s="74"/>
      <c r="H148" s="74"/>
      <c r="I148" s="74"/>
      <c r="J148" s="74"/>
      <c r="K148" s="74"/>
      <c r="L148" s="251"/>
    </row>
    <row r="149" spans="1:12" ht="37" customHeight="1">
      <c r="A149" s="481" t="s">
        <v>113</v>
      </c>
      <c r="B149" s="482"/>
      <c r="C149" s="482"/>
      <c r="D149" s="482"/>
      <c r="E149" s="482"/>
      <c r="F149" s="482"/>
      <c r="G149" s="482"/>
      <c r="H149" s="482"/>
      <c r="I149" s="482"/>
      <c r="J149" s="482"/>
      <c r="K149" s="482"/>
      <c r="L149" s="483"/>
    </row>
    <row r="150" spans="1:12" ht="22.9" customHeight="1">
      <c r="A150" s="270" t="s">
        <v>114</v>
      </c>
      <c r="B150" s="261"/>
      <c r="C150" s="261"/>
      <c r="D150" s="261"/>
      <c r="E150" s="261"/>
      <c r="L150" s="196"/>
    </row>
    <row r="151" spans="1:12" ht="7.15" customHeight="1">
      <c r="A151" s="272"/>
      <c r="L151" s="196"/>
    </row>
    <row r="152" spans="1:12" ht="19.899999999999999" customHeight="1">
      <c r="A152" s="197" t="s">
        <v>115</v>
      </c>
      <c r="B152" s="24"/>
      <c r="C152" s="368">
        <f>B13</f>
        <v>0</v>
      </c>
      <c r="D152" s="368"/>
      <c r="E152" s="14"/>
      <c r="F152" s="142" t="s">
        <v>10</v>
      </c>
      <c r="G152" s="370">
        <f>$F$13</f>
        <v>0</v>
      </c>
      <c r="H152" s="370"/>
      <c r="I152" s="370"/>
      <c r="J152" s="140"/>
      <c r="K152" s="14"/>
      <c r="L152" s="196"/>
    </row>
    <row r="153" spans="1:12" ht="6.75" customHeight="1">
      <c r="A153" s="195"/>
      <c r="B153" s="24"/>
      <c r="C153" s="23"/>
      <c r="D153" s="23"/>
      <c r="E153" s="14"/>
      <c r="F153" s="14"/>
      <c r="G153" s="140"/>
      <c r="H153" s="140"/>
      <c r="I153" s="140"/>
      <c r="J153" s="140"/>
      <c r="K153" s="14"/>
      <c r="L153" s="196"/>
    </row>
    <row r="154" spans="1:12" ht="13.5" customHeight="1">
      <c r="A154" s="216" t="s">
        <v>116</v>
      </c>
      <c r="B154" s="24"/>
      <c r="C154" s="368">
        <f>B105</f>
        <v>0</v>
      </c>
      <c r="D154" s="368"/>
      <c r="E154" s="14"/>
      <c r="F154" s="142" t="s">
        <v>117</v>
      </c>
      <c r="G154" s="141"/>
      <c r="H154" s="370">
        <f>I105</f>
        <v>0</v>
      </c>
      <c r="I154" s="370"/>
      <c r="J154" s="370"/>
      <c r="K154" s="14"/>
      <c r="L154" s="196"/>
    </row>
    <row r="155" spans="1:12" ht="9" customHeight="1">
      <c r="A155" s="195"/>
      <c r="B155" s="24"/>
      <c r="C155" s="23"/>
      <c r="D155" s="23"/>
      <c r="E155" s="14"/>
      <c r="F155" s="14"/>
      <c r="G155" s="140"/>
      <c r="H155" s="149"/>
      <c r="I155" s="149"/>
      <c r="J155" s="149"/>
      <c r="K155" s="14"/>
      <c r="L155" s="196"/>
    </row>
    <row r="156" spans="1:12">
      <c r="A156" s="197" t="s">
        <v>118</v>
      </c>
      <c r="B156" s="24"/>
      <c r="C156" s="374">
        <f>C107</f>
        <v>0</v>
      </c>
      <c r="D156" s="374"/>
      <c r="E156" s="14"/>
      <c r="F156" s="28" t="s">
        <v>119</v>
      </c>
      <c r="G156" s="140"/>
      <c r="H156" s="149"/>
      <c r="I156" s="149"/>
      <c r="J156" s="150">
        <f>J107</f>
        <v>0</v>
      </c>
      <c r="K156" s="14"/>
      <c r="L156" s="196"/>
    </row>
    <row r="157" spans="1:12" ht="8.25" customHeight="1">
      <c r="A157" s="195"/>
      <c r="B157" s="24"/>
      <c r="C157" s="23"/>
      <c r="D157" s="23"/>
      <c r="E157" s="14"/>
      <c r="F157" s="14"/>
      <c r="G157" s="140"/>
      <c r="H157" s="149"/>
      <c r="I157" s="149"/>
      <c r="J157" s="149"/>
      <c r="K157" s="14"/>
      <c r="L157" s="196"/>
    </row>
    <row r="158" spans="1:12">
      <c r="A158" s="197" t="s">
        <v>120</v>
      </c>
      <c r="B158" s="24"/>
      <c r="C158" s="368">
        <f>H113</f>
        <v>0</v>
      </c>
      <c r="D158" s="368"/>
      <c r="E158" s="14"/>
      <c r="F158" s="28" t="s">
        <v>121</v>
      </c>
      <c r="G158" s="140"/>
      <c r="H158" s="149"/>
      <c r="I158" s="149"/>
      <c r="J158" s="284">
        <f>B134</f>
        <v>0</v>
      </c>
      <c r="K158" s="14"/>
      <c r="L158" s="196"/>
    </row>
    <row r="159" spans="1:12" ht="8.25" customHeight="1">
      <c r="A159" s="195"/>
      <c r="B159" s="24"/>
      <c r="C159" s="24"/>
      <c r="D159" s="24"/>
      <c r="E159" s="14"/>
      <c r="F159" s="14"/>
      <c r="G159" s="140"/>
      <c r="H159" s="140"/>
      <c r="I159" s="140"/>
      <c r="J159" s="140"/>
      <c r="K159" s="14"/>
      <c r="L159" s="196"/>
    </row>
    <row r="160" spans="1:12" ht="15">
      <c r="A160" s="197" t="s">
        <v>122</v>
      </c>
      <c r="B160" s="368">
        <f>C109</f>
        <v>0</v>
      </c>
      <c r="C160" s="368"/>
      <c r="D160" s="368"/>
      <c r="E160" s="14"/>
      <c r="F160" s="142" t="s">
        <v>123</v>
      </c>
      <c r="G160" s="140"/>
      <c r="H160" s="386"/>
      <c r="I160" s="387"/>
      <c r="J160" s="387"/>
      <c r="K160" s="14"/>
      <c r="L160" s="196"/>
    </row>
    <row r="161" spans="1:12" ht="10.5" customHeight="1">
      <c r="A161" s="237"/>
      <c r="B161" s="4"/>
      <c r="C161" s="4"/>
      <c r="D161" s="4"/>
      <c r="E161" s="4"/>
      <c r="F161" s="4"/>
      <c r="G161" s="4"/>
      <c r="H161" s="4"/>
      <c r="I161" s="4"/>
      <c r="J161" s="4"/>
      <c r="K161" s="4"/>
      <c r="L161" s="196"/>
    </row>
    <row r="162" spans="1:12" ht="10.5" customHeight="1">
      <c r="A162" s="195"/>
      <c r="B162" s="14"/>
      <c r="C162" s="14"/>
      <c r="D162" s="14"/>
      <c r="E162" s="14"/>
      <c r="F162" s="4"/>
      <c r="G162" s="4"/>
      <c r="H162" s="14"/>
      <c r="I162" s="14"/>
      <c r="J162" s="14"/>
      <c r="K162" s="75"/>
      <c r="L162" s="196"/>
    </row>
    <row r="163" spans="1:12" ht="10.5" customHeight="1">
      <c r="A163" s="195"/>
      <c r="B163" s="4"/>
      <c r="C163" s="4"/>
      <c r="D163" s="4"/>
      <c r="E163" s="76"/>
      <c r="F163" s="380" t="s">
        <v>95</v>
      </c>
      <c r="G163" s="388"/>
      <c r="H163" s="77"/>
      <c r="I163" s="4"/>
      <c r="J163" s="4"/>
      <c r="K163" s="76"/>
      <c r="L163" s="196"/>
    </row>
    <row r="164" spans="1:12" ht="15.5">
      <c r="A164" s="195"/>
      <c r="B164" s="380" t="s">
        <v>48</v>
      </c>
      <c r="C164" s="350"/>
      <c r="D164" s="337" t="s">
        <v>97</v>
      </c>
      <c r="E164" s="338"/>
      <c r="F164" s="186"/>
      <c r="G164" s="380" t="s">
        <v>50</v>
      </c>
      <c r="H164" s="491"/>
      <c r="I164" s="338" t="s">
        <v>98</v>
      </c>
      <c r="J164" s="336"/>
      <c r="K164" s="186"/>
      <c r="L164" s="196"/>
    </row>
    <row r="165" spans="1:12" ht="15" customHeight="1">
      <c r="A165" s="195"/>
      <c r="B165" s="83" t="s">
        <v>47</v>
      </c>
      <c r="C165" s="284">
        <f>C123</f>
        <v>0</v>
      </c>
      <c r="D165" s="81" t="s">
        <v>99</v>
      </c>
      <c r="E165" s="106">
        <f>IF(C165&lt;15,C165/3*0.1,C165/15*0.5)</f>
        <v>0</v>
      </c>
      <c r="F165" s="82" t="s">
        <v>100</v>
      </c>
      <c r="G165" s="80" t="s">
        <v>49</v>
      </c>
      <c r="H165" s="284">
        <f>H123</f>
        <v>0</v>
      </c>
      <c r="I165" s="81" t="s">
        <v>99</v>
      </c>
      <c r="J165" s="112">
        <f>IF(H165&lt;15,H165/3*0.1,H165/15*0.5)</f>
        <v>0</v>
      </c>
      <c r="K165" s="82" t="s">
        <v>100</v>
      </c>
      <c r="L165" s="196"/>
    </row>
    <row r="166" spans="1:12">
      <c r="A166" s="195"/>
      <c r="B166" s="27"/>
      <c r="C166" s="3"/>
      <c r="E166" s="3"/>
      <c r="G166" s="80" t="s">
        <v>101</v>
      </c>
      <c r="H166" s="178">
        <f>H124</f>
        <v>0</v>
      </c>
      <c r="I166" s="81" t="s">
        <v>99</v>
      </c>
      <c r="J166" s="179">
        <v>0</v>
      </c>
      <c r="K166" s="82" t="s">
        <v>100</v>
      </c>
      <c r="L166" s="196"/>
    </row>
    <row r="167" spans="1:12">
      <c r="A167" s="195"/>
      <c r="B167" s="84"/>
      <c r="C167" s="4"/>
      <c r="D167" s="85"/>
      <c r="E167" s="134"/>
      <c r="F167" s="87"/>
      <c r="G167" s="88"/>
      <c r="H167" s="15"/>
      <c r="I167" s="85"/>
      <c r="J167" s="86"/>
      <c r="K167" s="87"/>
      <c r="L167" s="196"/>
    </row>
    <row r="168" spans="1:12">
      <c r="A168" s="195"/>
      <c r="B168" s="89"/>
      <c r="C168" s="15"/>
      <c r="D168" s="85"/>
      <c r="E168" s="86"/>
      <c r="F168" s="380" t="s">
        <v>102</v>
      </c>
      <c r="G168" s="388"/>
      <c r="H168" s="15"/>
      <c r="I168" s="85"/>
      <c r="J168" s="86"/>
      <c r="K168" s="276"/>
      <c r="L168" s="196"/>
    </row>
    <row r="169" spans="1:12" ht="15.5">
      <c r="A169" s="195"/>
      <c r="B169" s="380" t="s">
        <v>124</v>
      </c>
      <c r="C169" s="350"/>
      <c r="D169" s="337" t="s">
        <v>104</v>
      </c>
      <c r="E169" s="187"/>
      <c r="F169" s="186"/>
      <c r="G169" s="380" t="s">
        <v>105</v>
      </c>
      <c r="H169" s="389"/>
      <c r="I169" s="338" t="s">
        <v>106</v>
      </c>
      <c r="J169" s="187"/>
      <c r="K169" s="186"/>
      <c r="L169" s="196"/>
    </row>
    <row r="170" spans="1:12">
      <c r="A170" s="195"/>
      <c r="B170" s="83" t="s">
        <v>47</v>
      </c>
      <c r="C170" s="284">
        <f>C129</f>
        <v>0</v>
      </c>
      <c r="D170" s="81" t="s">
        <v>99</v>
      </c>
      <c r="E170" s="106">
        <f>IF(C170&lt;15,C170/3*0.1,C170/15*0.5)</f>
        <v>0</v>
      </c>
      <c r="F170" s="82" t="s">
        <v>100</v>
      </c>
      <c r="G170" s="83" t="s">
        <v>49</v>
      </c>
      <c r="H170" s="151">
        <f>H129</f>
        <v>0</v>
      </c>
      <c r="I170" s="78" t="s">
        <v>99</v>
      </c>
      <c r="J170" s="112">
        <f>IF(H170&lt;15,H170/3*0.1,H170/15*0.5)</f>
        <v>0</v>
      </c>
      <c r="K170" s="79" t="s">
        <v>100</v>
      </c>
      <c r="L170" s="196"/>
    </row>
    <row r="171" spans="1:12">
      <c r="A171" s="195"/>
      <c r="B171" s="27"/>
      <c r="E171" s="3"/>
      <c r="G171" s="83" t="s">
        <v>101</v>
      </c>
      <c r="H171" s="151">
        <f>H130</f>
        <v>0</v>
      </c>
      <c r="I171" s="81" t="s">
        <v>99</v>
      </c>
      <c r="J171" s="179">
        <v>0</v>
      </c>
      <c r="K171" s="82" t="s">
        <v>100</v>
      </c>
      <c r="L171" s="196"/>
    </row>
    <row r="172" spans="1:12">
      <c r="A172" s="195"/>
      <c r="B172" s="77"/>
      <c r="C172" s="4"/>
      <c r="D172" s="4"/>
      <c r="E172" s="135"/>
      <c r="F172" s="76"/>
      <c r="G172" s="77"/>
      <c r="H172" s="4"/>
      <c r="I172" s="4"/>
      <c r="J172" s="15"/>
      <c r="K172" s="76"/>
      <c r="L172" s="196"/>
    </row>
    <row r="173" spans="1:12" ht="16.899999999999999" customHeight="1">
      <c r="A173" s="195"/>
      <c r="B173" s="14"/>
      <c r="C173" s="14"/>
      <c r="D173" s="14"/>
      <c r="E173" s="14"/>
      <c r="F173" s="14"/>
      <c r="G173" s="14"/>
      <c r="H173" s="14"/>
      <c r="I173" s="14"/>
      <c r="J173" s="14"/>
      <c r="K173" s="14"/>
      <c r="L173" s="196"/>
    </row>
    <row r="174" spans="1:12" ht="22.9" customHeight="1">
      <c r="A174" s="197" t="s">
        <v>125</v>
      </c>
      <c r="B174" s="14"/>
      <c r="C174" s="116">
        <f>COUNTA(C123,H123,C129,H129)</f>
        <v>0</v>
      </c>
      <c r="D174" s="393" t="s">
        <v>108</v>
      </c>
      <c r="E174" s="353"/>
      <c r="F174" s="354"/>
      <c r="G174" s="138">
        <f>C165+C170+H165+H170</f>
        <v>0</v>
      </c>
      <c r="H174" s="14"/>
      <c r="I174" s="14"/>
      <c r="J174" s="14"/>
      <c r="K174" s="14"/>
      <c r="L174" s="196"/>
    </row>
    <row r="175" spans="1:12" ht="8.25" customHeight="1">
      <c r="A175" s="195"/>
      <c r="B175" s="14"/>
      <c r="C175" s="14"/>
      <c r="D175" s="14"/>
      <c r="E175" s="14"/>
      <c r="F175" s="14"/>
      <c r="G175" s="14"/>
      <c r="H175" s="14"/>
      <c r="I175" s="14"/>
      <c r="J175" s="14"/>
      <c r="K175" s="14"/>
      <c r="L175" s="196"/>
    </row>
    <row r="176" spans="1:12" ht="15.75" customHeight="1">
      <c r="A176" s="375" t="s">
        <v>126</v>
      </c>
      <c r="B176" s="376"/>
      <c r="C176" s="376"/>
      <c r="D176" s="376"/>
      <c r="E176" s="376"/>
      <c r="F176" s="376"/>
      <c r="G176" s="376"/>
      <c r="H176" s="376"/>
      <c r="I176" s="376"/>
      <c r="J176" s="376"/>
      <c r="K176" s="376"/>
      <c r="L176" s="211"/>
    </row>
    <row r="177" spans="1:12" ht="20.25" customHeight="1">
      <c r="A177" s="267"/>
      <c r="B177" s="267"/>
      <c r="C177" s="267"/>
      <c r="D177" s="267"/>
      <c r="E177" s="267"/>
      <c r="F177" s="267"/>
      <c r="G177" s="267"/>
      <c r="H177" s="267"/>
      <c r="I177" s="267"/>
      <c r="J177" s="267"/>
      <c r="K177" s="267"/>
      <c r="L177" s="268"/>
    </row>
    <row r="178" spans="1:12" ht="12.75" customHeight="1"/>
    <row r="179" spans="1:12" ht="14.25" customHeight="1">
      <c r="A179" s="422"/>
      <c r="B179" s="422"/>
      <c r="C179" s="422"/>
      <c r="D179" s="422"/>
      <c r="E179" s="422"/>
      <c r="F179" s="422"/>
      <c r="G179" s="422"/>
      <c r="H179" s="422"/>
      <c r="I179" s="422"/>
      <c r="J179" s="422"/>
      <c r="K179" s="422"/>
      <c r="L179" s="422"/>
    </row>
    <row r="180" spans="1:12" ht="19" customHeight="1">
      <c r="A180" s="485" t="s">
        <v>127</v>
      </c>
      <c r="B180" s="486"/>
      <c r="C180" s="486"/>
      <c r="D180" s="486"/>
      <c r="E180" s="486"/>
      <c r="F180" s="486"/>
      <c r="G180" s="486"/>
      <c r="H180" s="486"/>
      <c r="I180" s="486"/>
      <c r="J180" s="486"/>
      <c r="K180" s="486"/>
      <c r="L180" s="487"/>
    </row>
    <row r="181" spans="1:12" ht="7.9" hidden="1" customHeight="1">
      <c r="A181" s="195"/>
      <c r="L181" s="213"/>
    </row>
    <row r="182" spans="1:12" ht="28.9" customHeight="1">
      <c r="A182" s="484" t="s">
        <v>128</v>
      </c>
      <c r="B182" s="418"/>
      <c r="C182" s="418"/>
      <c r="D182" s="418"/>
      <c r="E182" s="418"/>
      <c r="F182" s="418"/>
      <c r="G182" s="418"/>
      <c r="H182" s="418"/>
      <c r="I182" s="418"/>
      <c r="J182" s="418"/>
      <c r="K182" s="418"/>
      <c r="L182" s="256"/>
    </row>
    <row r="183" spans="1:12" ht="13">
      <c r="A183" s="273" t="s">
        <v>129</v>
      </c>
      <c r="B183" s="173"/>
      <c r="C183" s="173"/>
      <c r="D183" s="173"/>
      <c r="E183" s="173"/>
      <c r="F183" s="173"/>
      <c r="G183" s="173"/>
      <c r="H183" s="173"/>
      <c r="I183" s="173"/>
      <c r="J183" s="173"/>
      <c r="K183" s="173"/>
      <c r="L183" s="214"/>
    </row>
    <row r="184" spans="1:12" ht="4.5" customHeight="1">
      <c r="A184" s="215"/>
      <c r="B184" s="18"/>
      <c r="C184" s="18"/>
      <c r="D184" s="18"/>
      <c r="E184" s="18"/>
      <c r="F184" s="18"/>
      <c r="G184" s="18"/>
      <c r="H184" s="18"/>
      <c r="I184" s="18"/>
      <c r="J184" s="18"/>
      <c r="K184" s="18"/>
      <c r="L184" s="214"/>
    </row>
    <row r="185" spans="1:12" ht="13.5" customHeight="1">
      <c r="A185" s="216" t="s">
        <v>130</v>
      </c>
      <c r="B185" s="18"/>
      <c r="C185" s="321"/>
      <c r="E185" s="369" t="s">
        <v>131</v>
      </c>
      <c r="F185" s="369"/>
      <c r="G185" s="419"/>
      <c r="H185" s="419"/>
      <c r="I185" s="285"/>
      <c r="J185" s="285"/>
      <c r="K185" s="285"/>
      <c r="L185" s="214"/>
    </row>
    <row r="186" spans="1:12" ht="11.25" customHeight="1">
      <c r="A186" s="217" t="s">
        <v>132</v>
      </c>
      <c r="B186" s="18"/>
      <c r="C186" s="18"/>
      <c r="K186" s="18"/>
      <c r="L186" s="214"/>
    </row>
    <row r="187" spans="1:12" ht="7.5" customHeight="1">
      <c r="A187" s="217"/>
      <c r="B187" s="18"/>
      <c r="C187" s="18"/>
      <c r="K187" s="18"/>
      <c r="L187" s="214"/>
    </row>
    <row r="188" spans="1:12" ht="22.5" customHeight="1">
      <c r="A188" s="351" t="s">
        <v>133</v>
      </c>
      <c r="B188" s="352"/>
      <c r="C188" s="419"/>
      <c r="D188" s="419"/>
      <c r="E188" s="419"/>
      <c r="F188" s="285" t="s">
        <v>39</v>
      </c>
      <c r="G188" s="145"/>
      <c r="J188" s="18"/>
      <c r="K188" s="18"/>
      <c r="L188" s="214"/>
    </row>
    <row r="189" spans="1:12" ht="11.25" customHeight="1">
      <c r="A189" s="280"/>
      <c r="B189" s="281"/>
      <c r="C189" s="18"/>
      <c r="D189" s="18"/>
      <c r="E189" s="18"/>
      <c r="F189" s="285"/>
      <c r="G189" s="19"/>
      <c r="J189" s="18"/>
      <c r="K189" s="18"/>
      <c r="L189" s="214"/>
    </row>
    <row r="190" spans="1:12" ht="6.75" customHeight="1">
      <c r="A190" s="216"/>
      <c r="B190" s="18"/>
      <c r="C190" s="18"/>
      <c r="D190" s="18"/>
      <c r="E190" s="18"/>
      <c r="F190" s="18"/>
      <c r="G190" s="18"/>
      <c r="H190" s="285"/>
      <c r="I190" s="183"/>
      <c r="J190" s="18"/>
      <c r="K190" s="18"/>
      <c r="L190" s="214"/>
    </row>
    <row r="191" spans="1:12" ht="14.25" customHeight="1">
      <c r="A191" s="274" t="s">
        <v>134</v>
      </c>
      <c r="B191" s="18"/>
      <c r="C191" s="18"/>
      <c r="D191" s="18"/>
      <c r="E191" s="18"/>
      <c r="F191" s="18"/>
      <c r="G191" s="18"/>
      <c r="H191" s="285"/>
      <c r="I191" s="183"/>
      <c r="J191" s="18"/>
      <c r="K191" s="18"/>
      <c r="L191" s="214"/>
    </row>
    <row r="192" spans="1:12" ht="4.5" customHeight="1">
      <c r="A192" s="195"/>
      <c r="C192" s="90"/>
      <c r="D192" s="90"/>
      <c r="E192" s="90"/>
      <c r="F192" s="90"/>
      <c r="G192" s="90"/>
      <c r="H192" s="90"/>
      <c r="I192" s="90"/>
      <c r="J192" s="18"/>
      <c r="K192" s="18"/>
      <c r="L192" s="214"/>
    </row>
    <row r="193" spans="1:12" ht="18.649999999999999" customHeight="1">
      <c r="A193" s="322"/>
      <c r="B193" s="323" t="s">
        <v>135</v>
      </c>
      <c r="C193" s="323"/>
      <c r="D193" s="323"/>
      <c r="E193" s="323"/>
      <c r="F193" s="323"/>
      <c r="G193" s="323"/>
      <c r="H193" s="324"/>
      <c r="I193" s="325"/>
      <c r="J193" s="326"/>
      <c r="K193" s="327"/>
      <c r="L193" s="214"/>
    </row>
    <row r="194" spans="1:12" ht="1.1499999999999999" customHeight="1">
      <c r="A194" s="216"/>
      <c r="B194" s="184"/>
      <c r="C194" s="184"/>
      <c r="D194" s="184"/>
      <c r="E194" s="184"/>
      <c r="F194" s="184"/>
      <c r="G194" s="184"/>
      <c r="H194" s="184"/>
      <c r="I194" s="183"/>
      <c r="J194" s="18"/>
      <c r="K194" s="18"/>
      <c r="L194" s="214"/>
    </row>
    <row r="195" spans="1:12">
      <c r="A195" s="423" t="s">
        <v>136</v>
      </c>
      <c r="B195" s="424"/>
      <c r="C195" s="424"/>
      <c r="D195" s="424"/>
      <c r="E195" s="424"/>
      <c r="F195" s="424"/>
      <c r="G195" s="424"/>
      <c r="H195" s="424"/>
      <c r="I195" s="424"/>
      <c r="J195" s="424"/>
      <c r="K195" s="424"/>
      <c r="L195" s="214"/>
    </row>
    <row r="196" spans="1:12" ht="6" customHeight="1">
      <c r="A196" s="218"/>
      <c r="B196" s="173"/>
      <c r="C196" s="173"/>
      <c r="D196" s="173"/>
      <c r="E196" s="173"/>
      <c r="F196" s="173"/>
      <c r="G196" s="173"/>
      <c r="H196" s="173"/>
      <c r="I196" s="173"/>
      <c r="J196" s="173"/>
      <c r="K196" s="173"/>
      <c r="L196" s="214"/>
    </row>
    <row r="197" spans="1:12" ht="16.5" customHeight="1">
      <c r="A197" s="219" t="s">
        <v>137</v>
      </c>
      <c r="B197" s="91"/>
      <c r="C197" s="91"/>
      <c r="D197" s="91"/>
      <c r="E197" s="91"/>
      <c r="F197" s="91"/>
      <c r="G197" s="91"/>
      <c r="H197" s="91"/>
      <c r="I197" s="91"/>
      <c r="J197" s="91"/>
      <c r="K197" s="92"/>
      <c r="L197" s="214"/>
    </row>
    <row r="198" spans="1:12" ht="6.65" customHeight="1">
      <c r="A198" s="220"/>
      <c r="B198" s="6"/>
      <c r="C198" s="6"/>
      <c r="D198" s="6"/>
      <c r="E198" s="6"/>
      <c r="F198" s="6"/>
      <c r="G198" s="6"/>
      <c r="H198" s="6"/>
      <c r="I198" s="6"/>
      <c r="J198" s="6"/>
      <c r="K198" s="93"/>
      <c r="L198" s="214"/>
    </row>
    <row r="199" spans="1:12" ht="24" customHeight="1">
      <c r="A199" s="280" t="s">
        <v>138</v>
      </c>
      <c r="B199" s="439"/>
      <c r="C199" s="439"/>
      <c r="D199" s="353" t="s">
        <v>139</v>
      </c>
      <c r="E199" s="353"/>
      <c r="F199" s="450"/>
      <c r="G199" s="450"/>
      <c r="H199" s="353" t="s">
        <v>140</v>
      </c>
      <c r="I199" s="502"/>
      <c r="J199" s="328"/>
      <c r="K199" s="93"/>
      <c r="L199" s="214"/>
    </row>
    <row r="200" spans="1:12" ht="10.5" customHeight="1">
      <c r="A200" s="221"/>
      <c r="B200" s="57"/>
      <c r="C200" s="57"/>
      <c r="D200" s="180"/>
      <c r="E200" s="180"/>
      <c r="F200" s="2"/>
      <c r="G200" s="2"/>
      <c r="H200" s="57"/>
      <c r="I200" s="432" t="s">
        <v>141</v>
      </c>
      <c r="J200" s="432"/>
      <c r="K200" s="94"/>
      <c r="L200" s="214"/>
    </row>
    <row r="201" spans="1:12" ht="9" customHeight="1">
      <c r="A201" s="222"/>
      <c r="B201" s="6"/>
      <c r="C201" s="6"/>
      <c r="D201" s="6"/>
      <c r="E201" s="6"/>
      <c r="F201" s="6"/>
      <c r="G201" s="6"/>
      <c r="H201" s="6"/>
      <c r="K201" s="6"/>
      <c r="L201" s="214"/>
    </row>
    <row r="202" spans="1:12" ht="4.1500000000000004" customHeight="1">
      <c r="A202" s="222"/>
      <c r="B202" s="6"/>
      <c r="C202" s="6"/>
      <c r="D202" s="6"/>
      <c r="E202" s="6"/>
      <c r="F202" s="6"/>
      <c r="G202" s="6"/>
      <c r="H202" s="6"/>
      <c r="I202" s="95"/>
      <c r="J202" s="6"/>
      <c r="K202" s="6"/>
      <c r="L202" s="214"/>
    </row>
    <row r="203" spans="1:12" ht="2.5" customHeight="1">
      <c r="A203" s="223"/>
      <c r="B203" s="185"/>
      <c r="C203" s="185"/>
      <c r="D203" s="185"/>
      <c r="E203" s="185"/>
      <c r="F203" s="185"/>
      <c r="G203" s="185"/>
      <c r="H203" s="185"/>
      <c r="I203" s="185"/>
      <c r="J203" s="185"/>
      <c r="K203" s="185"/>
      <c r="L203" s="224"/>
    </row>
    <row r="204" spans="1:12" ht="44.5" customHeight="1">
      <c r="A204" s="417" t="s">
        <v>142</v>
      </c>
      <c r="B204" s="418"/>
      <c r="C204" s="418"/>
      <c r="D204" s="418"/>
      <c r="E204" s="418"/>
      <c r="F204" s="418"/>
      <c r="G204" s="418"/>
      <c r="H204" s="418"/>
      <c r="I204" s="418"/>
      <c r="J204" s="418"/>
      <c r="K204" s="418"/>
      <c r="L204" s="256"/>
    </row>
    <row r="205" spans="1:12" ht="7.5" customHeight="1">
      <c r="A205" s="225"/>
      <c r="B205" s="6"/>
      <c r="C205" s="6"/>
      <c r="D205" s="6"/>
      <c r="E205" s="6"/>
      <c r="F205" s="6"/>
      <c r="G205" s="6"/>
      <c r="H205" s="6"/>
      <c r="I205" s="6"/>
      <c r="J205" s="6"/>
      <c r="K205" s="6"/>
      <c r="L205" s="214"/>
    </row>
    <row r="206" spans="1:12" ht="3" customHeight="1">
      <c r="A206" s="226"/>
      <c r="B206" s="6"/>
      <c r="C206" s="6"/>
      <c r="D206" s="6"/>
      <c r="E206" s="383" t="s">
        <v>143</v>
      </c>
      <c r="F206" s="383"/>
      <c r="L206" s="214"/>
    </row>
    <row r="207" spans="1:12" ht="25.5" customHeight="1">
      <c r="A207" s="280" t="s">
        <v>144</v>
      </c>
      <c r="B207" s="421"/>
      <c r="C207" s="421"/>
      <c r="D207" s="421"/>
      <c r="E207" s="383"/>
      <c r="F207" s="383"/>
      <c r="G207" s="448"/>
      <c r="H207" s="449"/>
      <c r="I207" s="449"/>
      <c r="J207" s="449"/>
      <c r="K207" s="449"/>
      <c r="L207" s="214"/>
    </row>
    <row r="208" spans="1:12" ht="6.75" customHeight="1">
      <c r="A208" s="222"/>
      <c r="B208" s="6"/>
      <c r="C208" s="6"/>
      <c r="D208" s="6"/>
      <c r="E208" s="383"/>
      <c r="F208" s="383"/>
      <c r="G208" s="449"/>
      <c r="H208" s="449"/>
      <c r="I208" s="449"/>
      <c r="J208" s="449"/>
      <c r="K208" s="449"/>
      <c r="L208" s="214"/>
    </row>
    <row r="209" spans="1:13" ht="6.75" customHeight="1">
      <c r="A209" s="222"/>
      <c r="B209" s="6"/>
      <c r="C209" s="6"/>
      <c r="D209" s="6"/>
      <c r="E209" s="292"/>
      <c r="F209" s="292"/>
      <c r="G209" s="449"/>
      <c r="H209" s="449"/>
      <c r="I209" s="449"/>
      <c r="J209" s="449"/>
      <c r="K209" s="449"/>
      <c r="L209" s="214"/>
    </row>
    <row r="210" spans="1:13" ht="6.75" customHeight="1">
      <c r="A210" s="222"/>
      <c r="B210" s="6"/>
      <c r="C210" s="6"/>
      <c r="D210" s="6"/>
      <c r="E210" s="292"/>
      <c r="F210" s="292"/>
      <c r="G210" s="449"/>
      <c r="H210" s="449"/>
      <c r="I210" s="449"/>
      <c r="J210" s="449"/>
      <c r="K210" s="449"/>
      <c r="L210" s="214"/>
    </row>
    <row r="211" spans="1:13" ht="10.15" customHeight="1">
      <c r="A211" s="280" t="s">
        <v>145</v>
      </c>
      <c r="B211" s="294"/>
      <c r="C211" s="6"/>
      <c r="D211" s="96"/>
      <c r="E211" s="96"/>
      <c r="F211" s="96"/>
      <c r="L211" s="214"/>
    </row>
    <row r="212" spans="1:13" ht="8.25" customHeight="1">
      <c r="A212" s="227"/>
      <c r="B212" s="6"/>
      <c r="C212" s="6"/>
      <c r="D212" s="6"/>
      <c r="E212" s="6"/>
      <c r="F212" s="6"/>
      <c r="G212" s="6"/>
      <c r="H212" s="6"/>
      <c r="I212" s="6"/>
      <c r="J212" s="6"/>
      <c r="K212" s="6"/>
      <c r="L212" s="214"/>
    </row>
    <row r="213" spans="1:13" ht="7.5" customHeight="1">
      <c r="A213" s="228"/>
      <c r="B213" s="14"/>
      <c r="C213" s="14"/>
      <c r="D213" s="14"/>
      <c r="E213" s="14"/>
      <c r="F213" s="14"/>
      <c r="G213" s="14"/>
      <c r="H213" s="14"/>
      <c r="I213" s="14"/>
      <c r="J213" s="14"/>
      <c r="K213" s="14"/>
      <c r="L213" s="229"/>
    </row>
    <row r="214" spans="1:13" s="154" customFormat="1" ht="15" customHeight="1">
      <c r="A214" s="297" t="s">
        <v>146</v>
      </c>
      <c r="B214" s="258"/>
      <c r="C214" s="258"/>
      <c r="D214" s="258"/>
      <c r="E214" s="258"/>
      <c r="F214" s="258"/>
      <c r="G214" s="176"/>
      <c r="H214" s="176"/>
      <c r="I214" s="176"/>
      <c r="J214" s="176"/>
      <c r="K214" s="176"/>
      <c r="L214" s="230"/>
      <c r="M214" s="334"/>
    </row>
    <row r="215" spans="1:13" ht="7.9" customHeight="1">
      <c r="A215" s="498"/>
      <c r="B215" s="499"/>
      <c r="C215" s="499"/>
      <c r="D215" s="499"/>
      <c r="E215" s="499"/>
      <c r="F215" s="499"/>
      <c r="G215" s="499"/>
      <c r="H215" s="499"/>
      <c r="I215" s="499"/>
      <c r="J215" s="499"/>
      <c r="K215" s="499"/>
      <c r="L215" s="500"/>
    </row>
    <row r="216" spans="1:13" ht="27" customHeight="1">
      <c r="A216" s="317"/>
      <c r="B216" s="440" t="s">
        <v>147</v>
      </c>
      <c r="C216" s="441"/>
      <c r="D216" s="441"/>
      <c r="E216" s="441"/>
      <c r="F216" s="441"/>
      <c r="G216" s="441"/>
      <c r="H216" s="441"/>
      <c r="I216" s="441"/>
      <c r="J216" s="441"/>
      <c r="K216" s="441"/>
      <c r="L216" s="442"/>
    </row>
    <row r="217" spans="1:13" ht="4.1500000000000004" customHeight="1">
      <c r="A217" s="434"/>
      <c r="B217" s="435"/>
      <c r="C217" s="435"/>
      <c r="D217" s="435"/>
      <c r="E217" s="435"/>
      <c r="F217" s="435"/>
      <c r="G217" s="435"/>
      <c r="H217" s="435"/>
      <c r="I217" s="435"/>
      <c r="J217" s="435"/>
      <c r="K217" s="435"/>
      <c r="L217" s="436"/>
    </row>
    <row r="218" spans="1:13" ht="4.1500000000000004" customHeight="1">
      <c r="A218" s="434"/>
      <c r="B218" s="435"/>
      <c r="C218" s="435"/>
      <c r="D218" s="435"/>
      <c r="E218" s="435"/>
      <c r="F218" s="435"/>
      <c r="G218" s="435"/>
      <c r="H218" s="435"/>
      <c r="I218" s="435"/>
      <c r="J218" s="435"/>
      <c r="K218" s="435"/>
      <c r="L218" s="436"/>
    </row>
    <row r="219" spans="1:13" ht="13.5" customHeight="1">
      <c r="A219" s="297" t="s">
        <v>148</v>
      </c>
      <c r="B219" s="265"/>
      <c r="C219" s="265"/>
      <c r="D219" s="265"/>
      <c r="E219" s="265"/>
      <c r="F219" s="265"/>
      <c r="G219" s="265"/>
      <c r="H219" s="265"/>
      <c r="I219" s="265"/>
      <c r="J219" s="265"/>
      <c r="K219" s="265"/>
      <c r="L219" s="266"/>
    </row>
    <row r="220" spans="1:13" ht="10.5" customHeight="1">
      <c r="A220" s="425"/>
      <c r="B220" s="426"/>
      <c r="C220" s="426"/>
      <c r="D220" s="426"/>
      <c r="E220" s="426"/>
      <c r="F220" s="426"/>
      <c r="G220" s="426"/>
      <c r="H220" s="426"/>
      <c r="I220" s="426"/>
      <c r="J220" s="426"/>
      <c r="K220" s="426"/>
      <c r="L220" s="427"/>
    </row>
    <row r="221" spans="1:13" ht="9.75" customHeight="1">
      <c r="A221" s="428"/>
      <c r="B221" s="426"/>
      <c r="C221" s="426"/>
      <c r="D221" s="426"/>
      <c r="E221" s="426"/>
      <c r="F221" s="426"/>
      <c r="G221" s="426"/>
      <c r="H221" s="426"/>
      <c r="I221" s="426"/>
      <c r="J221" s="426"/>
      <c r="K221" s="426"/>
      <c r="L221" s="427"/>
    </row>
    <row r="222" spans="1:13" ht="5.5" customHeight="1">
      <c r="A222" s="428"/>
      <c r="B222" s="426"/>
      <c r="C222" s="426"/>
      <c r="D222" s="426"/>
      <c r="E222" s="426"/>
      <c r="F222" s="426"/>
      <c r="G222" s="426"/>
      <c r="H222" s="426"/>
      <c r="I222" s="426"/>
      <c r="J222" s="426"/>
      <c r="K222" s="426"/>
      <c r="L222" s="427"/>
    </row>
    <row r="223" spans="1:13" ht="7.9" customHeight="1">
      <c r="A223" s="429"/>
      <c r="B223" s="430"/>
      <c r="C223" s="430"/>
      <c r="D223" s="430"/>
      <c r="E223" s="430"/>
      <c r="F223" s="430"/>
      <c r="G223" s="430"/>
      <c r="H223" s="430"/>
      <c r="I223" s="430"/>
      <c r="J223" s="430"/>
      <c r="K223" s="430"/>
      <c r="L223" s="431"/>
    </row>
    <row r="224" spans="1:13" ht="12.65" customHeight="1">
      <c r="A224" s="152"/>
      <c r="B224" s="152"/>
      <c r="C224" s="152"/>
      <c r="D224" s="152"/>
      <c r="E224" s="152"/>
      <c r="F224" s="152"/>
      <c r="G224" s="152"/>
      <c r="H224" s="152"/>
      <c r="I224" s="152"/>
      <c r="J224" s="152"/>
      <c r="K224" s="152"/>
      <c r="L224" s="152"/>
    </row>
    <row r="225" spans="1:13" ht="16.5" customHeight="1">
      <c r="A225" s="341" t="s">
        <v>149</v>
      </c>
      <c r="B225" s="252"/>
      <c r="C225" s="252"/>
      <c r="D225" s="253"/>
      <c r="E225" s="254"/>
      <c r="F225" s="254"/>
      <c r="G225" s="252"/>
      <c r="H225" s="252"/>
      <c r="I225" s="252"/>
      <c r="J225" s="252"/>
      <c r="K225" s="252"/>
      <c r="L225" s="255"/>
    </row>
    <row r="226" spans="1:13" s="154" customFormat="1" ht="13.5" customHeight="1">
      <c r="A226" s="231" t="s">
        <v>150</v>
      </c>
      <c r="B226" s="419"/>
      <c r="C226" s="420"/>
      <c r="D226" s="156"/>
      <c r="G226" s="153" t="s">
        <v>39</v>
      </c>
      <c r="H226" s="419"/>
      <c r="I226" s="420"/>
      <c r="J226" s="152"/>
      <c r="K226" s="152"/>
      <c r="L226" s="232"/>
      <c r="M226" s="334"/>
    </row>
    <row r="227" spans="1:13" ht="12" customHeight="1">
      <c r="A227" s="443"/>
      <c r="B227" s="444"/>
      <c r="C227" s="444"/>
      <c r="D227" s="444"/>
      <c r="E227" s="444"/>
      <c r="F227" s="494"/>
      <c r="G227" s="444"/>
      <c r="H227" s="444"/>
      <c r="I227" s="444"/>
      <c r="J227" s="444"/>
      <c r="K227" s="444"/>
      <c r="L227" s="233"/>
    </row>
    <row r="228" spans="1:13" ht="22.5" customHeight="1">
      <c r="A228" s="445"/>
      <c r="B228" s="444"/>
      <c r="C228" s="444"/>
      <c r="D228" s="444"/>
      <c r="E228" s="444"/>
      <c r="F228" s="444"/>
      <c r="G228" s="444"/>
      <c r="H228" s="444"/>
      <c r="I228" s="444"/>
      <c r="J228" s="444"/>
      <c r="K228" s="444"/>
      <c r="L228" s="233"/>
    </row>
    <row r="229" spans="1:13" ht="47.25" customHeight="1">
      <c r="A229" s="445"/>
      <c r="B229" s="444"/>
      <c r="C229" s="444"/>
      <c r="D229" s="444"/>
      <c r="E229" s="444"/>
      <c r="F229" s="444"/>
      <c r="G229" s="444"/>
      <c r="H229" s="444"/>
      <c r="I229" s="444"/>
      <c r="J229" s="444"/>
      <c r="K229" s="444"/>
      <c r="L229" s="233"/>
    </row>
    <row r="230" spans="1:13" ht="33.75" customHeight="1">
      <c r="A230" s="445"/>
      <c r="B230" s="444"/>
      <c r="C230" s="444"/>
      <c r="D230" s="444"/>
      <c r="E230" s="444"/>
      <c r="F230" s="444"/>
      <c r="G230" s="444"/>
      <c r="H230" s="444"/>
      <c r="I230" s="444"/>
      <c r="J230" s="444"/>
      <c r="K230" s="444"/>
      <c r="L230" s="233"/>
    </row>
    <row r="231" spans="1:13" ht="18.75" customHeight="1">
      <c r="A231" s="445"/>
      <c r="B231" s="444"/>
      <c r="C231" s="444"/>
      <c r="D231" s="444"/>
      <c r="E231" s="444"/>
      <c r="F231" s="444"/>
      <c r="G231" s="444"/>
      <c r="H231" s="444"/>
      <c r="I231" s="444"/>
      <c r="J231" s="444"/>
      <c r="K231" s="444"/>
      <c r="L231" s="233"/>
    </row>
    <row r="232" spans="1:13" ht="7.15" customHeight="1">
      <c r="A232" s="445"/>
      <c r="B232" s="444"/>
      <c r="C232" s="444"/>
      <c r="D232" s="444"/>
      <c r="E232" s="444"/>
      <c r="F232" s="155"/>
      <c r="G232" s="170"/>
      <c r="H232" s="170"/>
      <c r="I232" s="170"/>
      <c r="J232" s="170"/>
      <c r="K232" s="170"/>
      <c r="L232" s="233"/>
    </row>
    <row r="233" spans="1:13" ht="22.5" customHeight="1">
      <c r="A233" s="437" t="s">
        <v>151</v>
      </c>
      <c r="B233" s="438"/>
      <c r="C233" s="438"/>
      <c r="D233" s="438"/>
      <c r="E233" s="438"/>
      <c r="F233" s="438"/>
      <c r="G233" s="438"/>
      <c r="H233" s="438"/>
      <c r="I233" s="438"/>
      <c r="J233" s="438"/>
      <c r="K233" s="438"/>
      <c r="L233" s="234"/>
    </row>
    <row r="234" spans="1:13" ht="13.5" customHeight="1">
      <c r="A234" s="433" t="s">
        <v>152</v>
      </c>
      <c r="B234" s="433"/>
      <c r="C234" s="433"/>
      <c r="D234" s="433"/>
      <c r="E234" s="433"/>
      <c r="F234" s="433"/>
      <c r="G234" s="433"/>
      <c r="H234" s="433"/>
      <c r="I234" s="433"/>
      <c r="J234" s="433"/>
      <c r="K234" s="433"/>
      <c r="L234" s="433"/>
    </row>
    <row r="235" spans="1:13" ht="13.5" customHeight="1">
      <c r="A235" s="21"/>
      <c r="B235" s="21"/>
      <c r="C235" s="21"/>
      <c r="D235" s="21"/>
      <c r="E235" s="21"/>
      <c r="F235" s="21"/>
      <c r="G235" s="21"/>
      <c r="H235" s="21"/>
      <c r="I235" s="21"/>
      <c r="J235" s="21"/>
      <c r="K235" s="21"/>
      <c r="L235" s="21"/>
    </row>
    <row r="236" spans="1:13" ht="21" customHeight="1">
      <c r="A236" s="98" t="s">
        <v>153</v>
      </c>
      <c r="B236" s="446" t="str">
        <f>IF(I11="Formation-Maîtrise",E21&amp;"   ET       "&amp;I21,IF(I11="Programme révisé ou réorientation de carrière",C37," "))</f>
        <v xml:space="preserve"> </v>
      </c>
      <c r="C236" s="446"/>
      <c r="D236" s="446"/>
      <c r="E236" s="446"/>
      <c r="F236" s="20"/>
      <c r="G236" s="447" t="s">
        <v>154</v>
      </c>
      <c r="H236" s="447"/>
      <c r="I236" s="189">
        <f>SUM(J81,B134,F43)</f>
        <v>0</v>
      </c>
      <c r="J236" s="20"/>
      <c r="K236" s="20"/>
      <c r="L236" s="21"/>
    </row>
    <row r="237" spans="1:13" ht="13.5" customHeight="1">
      <c r="A237" s="21"/>
      <c r="B237" s="21"/>
      <c r="C237" s="97"/>
      <c r="D237" s="21"/>
      <c r="E237" s="20"/>
      <c r="F237" s="20"/>
      <c r="G237" s="20"/>
      <c r="H237" s="20"/>
      <c r="I237" s="20"/>
      <c r="J237" s="21"/>
      <c r="K237" s="20"/>
      <c r="L237" s="21"/>
    </row>
    <row r="238" spans="1:13" ht="25.5" customHeight="1">
      <c r="A238" s="190" t="s">
        <v>155</v>
      </c>
      <c r="B238" s="99">
        <f>G134</f>
        <v>0</v>
      </c>
      <c r="C238" s="97"/>
      <c r="D238" s="21"/>
      <c r="E238" s="20"/>
      <c r="F238" s="20"/>
      <c r="G238" s="20"/>
      <c r="H238" s="98" t="s">
        <v>156</v>
      </c>
      <c r="I238" s="100">
        <f>J43+J134+F68+F79+K68+K79</f>
        <v>0</v>
      </c>
      <c r="J238" s="20"/>
      <c r="K238" s="20"/>
      <c r="L238" s="21"/>
    </row>
    <row r="239" spans="1:13" ht="13.5" customHeight="1">
      <c r="A239" s="21"/>
      <c r="B239" s="21"/>
      <c r="C239" s="97"/>
      <c r="D239" s="21"/>
      <c r="E239" s="296"/>
      <c r="F239" s="99"/>
      <c r="G239" s="20"/>
      <c r="H239" s="98"/>
      <c r="I239" s="20"/>
      <c r="J239" s="21"/>
      <c r="K239" s="100"/>
      <c r="L239" s="21"/>
    </row>
    <row r="240" spans="1:13" ht="25.5" customHeight="1">
      <c r="A240" s="98" t="s">
        <v>157</v>
      </c>
      <c r="B240" s="191">
        <f>F64+K64</f>
        <v>0</v>
      </c>
      <c r="C240" s="97"/>
      <c r="D240" s="21"/>
      <c r="E240" s="296"/>
      <c r="F240" s="99"/>
      <c r="G240" s="416" t="s">
        <v>158</v>
      </c>
      <c r="H240" s="416"/>
      <c r="I240" s="192">
        <f>E77+J77</f>
        <v>0</v>
      </c>
      <c r="J240" s="21"/>
      <c r="K240" s="100"/>
      <c r="L240" s="21"/>
    </row>
    <row r="241" spans="1:12" ht="13.5" customHeight="1">
      <c r="A241" s="21"/>
      <c r="B241" s="21"/>
      <c r="C241" s="21"/>
      <c r="D241" s="21"/>
      <c r="E241" s="21"/>
      <c r="F241" s="21"/>
      <c r="G241" s="21"/>
      <c r="H241" s="21"/>
      <c r="I241" s="21"/>
      <c r="J241" s="21"/>
      <c r="K241" s="21"/>
      <c r="L241" s="21"/>
    </row>
    <row r="242" spans="1:12" ht="13.5" customHeight="1">
      <c r="A242" s="101"/>
      <c r="B242" s="101"/>
      <c r="C242" s="101"/>
      <c r="D242" s="101"/>
      <c r="E242" s="101"/>
      <c r="F242" s="101"/>
      <c r="G242" s="101"/>
      <c r="H242" s="101"/>
      <c r="I242" s="101"/>
      <c r="J242" s="101"/>
      <c r="K242" s="101"/>
      <c r="L242" s="101"/>
    </row>
    <row r="243" spans="1:12" ht="13.5" customHeight="1">
      <c r="A243" s="102"/>
      <c r="B243" s="102"/>
      <c r="C243" s="102"/>
      <c r="D243" s="102"/>
      <c r="E243" s="102"/>
      <c r="F243" s="102"/>
      <c r="G243" s="102"/>
      <c r="H243" s="102"/>
      <c r="I243" s="102"/>
      <c r="J243" s="102"/>
      <c r="K243" s="102"/>
      <c r="L243" s="102"/>
    </row>
    <row r="244" spans="1:12" ht="13.5" customHeight="1"/>
    <row r="245" spans="1:12" ht="14">
      <c r="A245" s="193"/>
      <c r="B245" s="103"/>
      <c r="C245" s="103"/>
      <c r="D245" s="103"/>
      <c r="E245" s="103"/>
      <c r="F245" s="103"/>
      <c r="H245" s="415" t="s">
        <v>159</v>
      </c>
      <c r="I245" s="415"/>
      <c r="J245" s="415"/>
      <c r="K245" s="104"/>
      <c r="L245" s="104"/>
    </row>
    <row r="246" spans="1:12">
      <c r="A246" s="103"/>
      <c r="B246" s="103"/>
      <c r="C246" s="103"/>
      <c r="D246" s="103"/>
      <c r="E246" s="103"/>
      <c r="F246" s="103"/>
      <c r="H246" s="415"/>
      <c r="I246" s="415"/>
      <c r="J246" s="415"/>
      <c r="K246" s="104"/>
      <c r="L246" s="104"/>
    </row>
    <row r="247" spans="1:12">
      <c r="A247" s="103"/>
      <c r="B247" s="103"/>
      <c r="C247" s="103"/>
      <c r="D247" s="103"/>
      <c r="E247" s="103"/>
      <c r="F247" s="103"/>
      <c r="H247" s="415"/>
      <c r="I247" s="415"/>
      <c r="J247" s="415"/>
      <c r="K247" s="104"/>
      <c r="L247" s="104"/>
    </row>
    <row r="248" spans="1:12">
      <c r="A248" s="103"/>
      <c r="B248" s="103"/>
      <c r="C248" s="103"/>
      <c r="D248" s="103"/>
      <c r="E248" s="103"/>
      <c r="F248" s="103"/>
      <c r="I248" s="104"/>
      <c r="J248" s="104"/>
      <c r="K248" s="104"/>
      <c r="L248" s="104"/>
    </row>
    <row r="249" spans="1:12">
      <c r="A249" s="103"/>
      <c r="B249" s="103"/>
      <c r="C249" s="103"/>
      <c r="D249" s="103"/>
      <c r="E249" s="103"/>
      <c r="F249" s="103"/>
      <c r="I249" s="104"/>
      <c r="J249" s="104"/>
      <c r="K249" s="104"/>
    </row>
    <row r="250" spans="1:12">
      <c r="A250" s="103"/>
    </row>
    <row r="253" spans="1:12">
      <c r="H253" s="105"/>
    </row>
    <row r="254" spans="1:12">
      <c r="H254" s="105"/>
    </row>
  </sheetData>
  <sheetProtection algorithmName="SHA-512" hashValue="mab1J/ZcxkWVSE4XJVvDQ0fL5Q7EAyeWk/BUBIhtw7C0bFu1BD/K7AbOH5xLnfr2RUZyAamUjmURIvsROT3TJg==" saltValue="KAN8jYKhL3Hi9KcO50OJiQ==" spinCount="100000" sheet="1" selectLockedCells="1"/>
  <dataConsolidate/>
  <mergeCells count="156">
    <mergeCell ref="F227:K231"/>
    <mergeCell ref="B11:C11"/>
    <mergeCell ref="I11:K11"/>
    <mergeCell ref="G64:G66"/>
    <mergeCell ref="D11:E11"/>
    <mergeCell ref="A23:L23"/>
    <mergeCell ref="G122:H122"/>
    <mergeCell ref="F103:H103"/>
    <mergeCell ref="A101:K101"/>
    <mergeCell ref="A41:C41"/>
    <mergeCell ref="A215:L215"/>
    <mergeCell ref="C104:E104"/>
    <mergeCell ref="C188:E188"/>
    <mergeCell ref="G185:H185"/>
    <mergeCell ref="H199:I199"/>
    <mergeCell ref="D43:E44"/>
    <mergeCell ref="D41:F41"/>
    <mergeCell ref="A33:K33"/>
    <mergeCell ref="A146:L146"/>
    <mergeCell ref="B93:K93"/>
    <mergeCell ref="J71:K71"/>
    <mergeCell ref="C71:D71"/>
    <mergeCell ref="A119:K119"/>
    <mergeCell ref="A122:A131"/>
    <mergeCell ref="A8:L8"/>
    <mergeCell ref="A55:L55"/>
    <mergeCell ref="A99:L99"/>
    <mergeCell ref="J103:K103"/>
    <mergeCell ref="A104:B104"/>
    <mergeCell ref="H81:I81"/>
    <mergeCell ref="G105:H105"/>
    <mergeCell ref="A149:L149"/>
    <mergeCell ref="A182:K182"/>
    <mergeCell ref="F168:G168"/>
    <mergeCell ref="B169:C169"/>
    <mergeCell ref="A180:L180"/>
    <mergeCell ref="G152:I152"/>
    <mergeCell ref="A136:K136"/>
    <mergeCell ref="F127:G127"/>
    <mergeCell ref="H143:I143"/>
    <mergeCell ref="B160:D160"/>
    <mergeCell ref="G164:H164"/>
    <mergeCell ref="B164:C164"/>
    <mergeCell ref="A57:K57"/>
    <mergeCell ref="I21:K21"/>
    <mergeCell ref="B28:E28"/>
    <mergeCell ref="H51:I51"/>
    <mergeCell ref="A37:B37"/>
    <mergeCell ref="A4:L4"/>
    <mergeCell ref="B122:C122"/>
    <mergeCell ref="A6:L6"/>
    <mergeCell ref="A9:L9"/>
    <mergeCell ref="C17:D17"/>
    <mergeCell ref="C73:D73"/>
    <mergeCell ref="A19:B19"/>
    <mergeCell ref="B13:D13"/>
    <mergeCell ref="F13:H13"/>
    <mergeCell ref="C66:D66"/>
    <mergeCell ref="F121:G121"/>
    <mergeCell ref="B86:K86"/>
    <mergeCell ref="B15:K15"/>
    <mergeCell ref="I17:K17"/>
    <mergeCell ref="I70:K70"/>
    <mergeCell ref="F70:G70"/>
    <mergeCell ref="C51:E51"/>
    <mergeCell ref="B49:K49"/>
    <mergeCell ref="A56:K56"/>
    <mergeCell ref="D62:E62"/>
    <mergeCell ref="F17:G17"/>
    <mergeCell ref="G28:J28"/>
    <mergeCell ref="E19:F19"/>
    <mergeCell ref="C39:J39"/>
    <mergeCell ref="H245:J247"/>
    <mergeCell ref="G240:H240"/>
    <mergeCell ref="A204:K204"/>
    <mergeCell ref="D174:F174"/>
    <mergeCell ref="H226:I226"/>
    <mergeCell ref="B207:D207"/>
    <mergeCell ref="A179:L179"/>
    <mergeCell ref="A195:K195"/>
    <mergeCell ref="E206:F208"/>
    <mergeCell ref="A220:L223"/>
    <mergeCell ref="I200:J200"/>
    <mergeCell ref="D199:E199"/>
    <mergeCell ref="A234:L234"/>
    <mergeCell ref="A217:L218"/>
    <mergeCell ref="A233:K233"/>
    <mergeCell ref="B199:C199"/>
    <mergeCell ref="B216:L216"/>
    <mergeCell ref="A227:E232"/>
    <mergeCell ref="B236:E236"/>
    <mergeCell ref="G236:H236"/>
    <mergeCell ref="G207:K210"/>
    <mergeCell ref="B226:C226"/>
    <mergeCell ref="A188:B188"/>
    <mergeCell ref="F199:G199"/>
    <mergeCell ref="J2:L2"/>
    <mergeCell ref="H64:I64"/>
    <mergeCell ref="H65:I65"/>
    <mergeCell ref="H95:I95"/>
    <mergeCell ref="A100:K100"/>
    <mergeCell ref="C109:G109"/>
    <mergeCell ref="A103:C103"/>
    <mergeCell ref="F104:K104"/>
    <mergeCell ref="I12:K12"/>
    <mergeCell ref="H66:I66"/>
    <mergeCell ref="J13:K13"/>
    <mergeCell ref="I19:J19"/>
    <mergeCell ref="F72:G72"/>
    <mergeCell ref="I72:K72"/>
    <mergeCell ref="F64:F65"/>
    <mergeCell ref="B70:D70"/>
    <mergeCell ref="B72:D72"/>
    <mergeCell ref="B64:B66"/>
    <mergeCell ref="F43:F44"/>
    <mergeCell ref="A25:D25"/>
    <mergeCell ref="D95:F95"/>
    <mergeCell ref="F59:K59"/>
    <mergeCell ref="C88:G88"/>
    <mergeCell ref="C65:D65"/>
    <mergeCell ref="C152:D152"/>
    <mergeCell ref="E185:F185"/>
    <mergeCell ref="H154:J154"/>
    <mergeCell ref="C154:D154"/>
    <mergeCell ref="A147:L147"/>
    <mergeCell ref="C156:D156"/>
    <mergeCell ref="A176:K176"/>
    <mergeCell ref="D143:F143"/>
    <mergeCell ref="D75:E75"/>
    <mergeCell ref="G128:H128"/>
    <mergeCell ref="D114:E114"/>
    <mergeCell ref="I105:J105"/>
    <mergeCell ref="F107:I107"/>
    <mergeCell ref="B113:E113"/>
    <mergeCell ref="B105:E105"/>
    <mergeCell ref="C158:D158"/>
    <mergeCell ref="H160:J160"/>
    <mergeCell ref="F163:G163"/>
    <mergeCell ref="G169:H169"/>
    <mergeCell ref="J73:K73"/>
    <mergeCell ref="E21:G21"/>
    <mergeCell ref="B141:K141"/>
    <mergeCell ref="F132:G132"/>
    <mergeCell ref="B128:C128"/>
    <mergeCell ref="A107:B107"/>
    <mergeCell ref="D134:F134"/>
    <mergeCell ref="B81:E81"/>
    <mergeCell ref="B59:D59"/>
    <mergeCell ref="H63:I63"/>
    <mergeCell ref="K64:K65"/>
    <mergeCell ref="J43:J44"/>
    <mergeCell ref="C63:D63"/>
    <mergeCell ref="G37:I37"/>
    <mergeCell ref="C37:F37"/>
    <mergeCell ref="A34:K34"/>
    <mergeCell ref="C64:D64"/>
  </mergeCells>
  <conditionalFormatting sqref="B59:D59">
    <cfRule type="containsText" dxfId="0" priority="1" stopIfTrue="1" operator="containsText" text="VOUS DEVEZ ÊTRE PERMANENT POUR FAIRE UNE DEMANDE POUR CE TYPE DE RECYCLAGE">
      <formula>NOT(ISERROR(SEARCH("VOUS DEVEZ ÊTRE PERMANENT POUR FAIRE UNE DEMANDE POUR CE TYPE DE RECYCLAGE",B59)))</formula>
    </cfRule>
  </conditionalFormatting>
  <dataValidations xWindow="133" yWindow="640" count="23">
    <dataValidation type="list" allowBlank="1" showInputMessage="1" showErrorMessage="1" prompt="Répondez oui ou non" sqref="J199 A93 A49 A141" xr:uid="{00000000-0002-0000-0100-000000000000}">
      <formula1>ON</formula1>
    </dataValidation>
    <dataValidation type="list" allowBlank="1" showInputMessage="1" showErrorMessage="1" prompt="Veuillez choisir la raison de votre mise en disponiblité" sqref="G185" xr:uid="{00000000-0002-0000-0100-000001000000}">
      <formula1>Raison</formula1>
    </dataValidation>
    <dataValidation type="list" showInputMessage="1" showErrorMessage="1" error="Vous ne pouvez pas faire de demande de maîtrise car vous êtes déjà titulaire d'une maîtrise.  " prompt="Répondez par oui ou non à la question. C'est une case obligatoire à remplir afin d'enregistrer votre fichier. Voir informations complémentaires aux pages 7 et 8 du guide._x000a_" sqref="I103" xr:uid="{00000000-0002-0000-0100-000002000000}">
      <formula1>ON</formula1>
    </dataValidation>
    <dataValidation type="list" showInputMessage="1" showErrorMessage="1" error="Non valide" prompt="Répondez par oui ou non à la question. C'est une case obligatoire à remplir afin d'enregistrer votre fichier. Voir informations complémentaires aux pages 7 et 8 du guide." sqref="D103" xr:uid="{00000000-0002-0000-0100-000003000000}">
      <formula1>ON</formula1>
    </dataValidation>
    <dataValidation type="list" allowBlank="1" showInputMessage="1" showErrorMessage="1" sqref="C37 I21 E21" xr:uid="{00000000-0002-0000-0100-000004000000}">
      <formula1>DISCIPLINE</formula1>
    </dataValidation>
    <dataValidation type="list" allowBlank="1" showInputMessage="1" showErrorMessage="1" prompt="Choisissez le type de récyclage" sqref="I11" xr:uid="{00000000-0002-0000-0100-000005000000}">
      <formula1>Récyclage</formula1>
    </dataValidation>
    <dataValidation type="list" allowBlank="1" showInputMessage="1" showErrorMessage="1" prompt="Choisissez votre statut" sqref="J13" xr:uid="{00000000-0002-0000-0100-000006000000}">
      <formula1>Statut</formula1>
    </dataValidation>
    <dataValidation type="list" allowBlank="1" showInputMessage="1" showErrorMessage="1" sqref="B11:C11" xr:uid="{00000000-0002-0000-0100-000007000000}">
      <formula1>Collèges</formula1>
    </dataValidation>
    <dataValidation type="decimal" allowBlank="1" showInputMessage="1" showErrorMessage="1" error="Cette cellule ne peut recevoir du texte._x000a_" prompt="Vous devez entrer uniquement des chiffres. C'est une case obligatoire à remplir afin d'enregistrer votre fichier. Voir informations complémentaires à la page 7 du guide, point 1, 2e tiret." sqref="G19" xr:uid="{00000000-0002-0000-0100-000008000000}">
      <formula1>0</formula1>
      <formula2>50</formula2>
    </dataValidation>
    <dataValidation type="whole" allowBlank="1" showInputMessage="1" showErrorMessage="1" error="Données non valides_x000a__x000a_" prompt="Vous devez entrer uniquement des chiffres. C'est une case obligatoire à remplir afin d'enregistrer votre fichier. Voir informations complémentaires à la page 7 du guide, point 1, 3e tiret." sqref="K19" xr:uid="{00000000-0002-0000-0100-000009000000}">
      <formula1>0</formula1>
      <formula2>18</formula2>
    </dataValidation>
    <dataValidation type="whole" allowBlank="1" showInputMessage="1" showErrorMessage="1" prompt="Entrez uniquement l'année." sqref="B29" xr:uid="{00000000-0002-0000-0100-00000A000000}">
      <formula1>1</formula1>
      <formula2>2100</formula2>
    </dataValidation>
    <dataValidation type="whole" allowBlank="1" showInputMessage="1" showErrorMessage="1" sqref="G29" xr:uid="{00000000-0002-0000-0100-00000B000000}">
      <formula1>1</formula1>
      <formula2>2100</formula2>
    </dataValidation>
    <dataValidation type="whole" allowBlank="1" showInputMessage="1" error="Vous devez avoir 14 années de scolarité minimum." prompt="Vous devez entrer uniquement des chiffres. C'est une case obligatoire à remplir afin d'enregistrer votre fichier. Voir informations complémentaires à la page 7 du guide, point 2._x000a__x000a_" sqref="E25" xr:uid="{00000000-0002-0000-0100-00000C000000}">
      <formula1>14</formula1>
      <formula2>30</formula2>
    </dataValidation>
    <dataValidation type="whole" allowBlank="1" showInputMessage="1" showErrorMessage="1" error="Vous ne pouvez pas dépasser 8 sessions." prompt="Maximum 8 sessions_x000a_" sqref="F43:F44" xr:uid="{00000000-0002-0000-0100-00000D000000}">
      <formula1>1</formula1>
      <formula2>8</formula2>
    </dataValidation>
    <dataValidation type="decimal" allowBlank="1" showInputMessage="1" showErrorMessage="1" sqref="E123" xr:uid="{00000000-0002-0000-0100-00000E000000}">
      <formula1>0</formula1>
      <formula2>0.5</formula2>
    </dataValidation>
    <dataValidation type="whole" allowBlank="1" showInputMessage="1" showErrorMessage="1" error="Vous ne pouvez pas dépasser 15 crédits par session." prompt="Vous ne pouvez pas dépasser 15 crédits par session. Si aucune libération n'est demandée, laisser la case vide (ne pas inscrire le chiffre zéro)." sqref="C123 H123 C129 H129" xr:uid="{00000000-0002-0000-0100-00000F000000}">
      <formula1>0</formula1>
      <formula2>15</formula2>
    </dataValidation>
    <dataValidation type="list" allowBlank="1" showInputMessage="1" showErrorMessage="1" sqref="J37" xr:uid="{00000000-0002-0000-0100-000010000000}">
      <formula1>Titre</formula1>
    </dataValidation>
    <dataValidation allowBlank="1" showInputMessage="1" showErrorMessage="1" prompt="Joindre une note explicative au formulaire pour tout programme de maîtrise supérieur à 45 crédits ainsi que la répartition des cours." sqref="C107" xr:uid="{00000000-0002-0000-0100-000011000000}"/>
    <dataValidation type="whole" allowBlank="1" showInputMessage="1" showErrorMessage="1" error="Vous ne pouvez pas dépasser 15 crédits par session." prompt="Attention, les sessions dont il est question dans le tableau sont celles du cégep et non de l’université. Les cours universitaires de l’été (avril à juin) correspondent à la session collégiale de l’hiver précédent." sqref="H130 H124" xr:uid="{00000000-0002-0000-0100-000012000000}">
      <formula1>0</formula1>
      <formula2>15</formula2>
    </dataValidation>
    <dataValidation type="list" showInputMessage="1" showErrorMessage="1" prompt="Répondez par oui ou non à la question. C'est une case obligatoire à remplir afin d'enregistrer votre fichier. Voir informations complémentaires à la page 10 du guide." sqref="A216" xr:uid="{00000000-0002-0000-0100-000013000000}">
      <formula1>ON</formula1>
    </dataValidation>
    <dataValidation type="list" allowBlank="1" showInputMessage="1" showErrorMessage="1" prompt="Répondez oui ou non à la question" sqref="A193" xr:uid="{00000000-0002-0000-0100-000014000000}">
      <formula1>ON</formula1>
    </dataValidation>
    <dataValidation type="decimal" allowBlank="1" showInputMessage="1" showErrorMessage="1" error="Cette cellule ne peut recevoir du texte._x000a_" prompt="Vous devez entrer uniquement des chiffres. C'est une case obligatoire à remplir afin d'enregistrer votre fichier. Voir informations complémentaires à la page 7 du guide, point 1, 1er tiret." sqref="C19" xr:uid="{00000000-0002-0000-0100-000015000000}">
      <formula1>0</formula1>
      <formula2>50</formula2>
    </dataValidation>
    <dataValidation allowBlank="1" showInputMessage="1" showErrorMessage="1" prompt="Attention, les sessions dont il est question dans le tableau sont celles du cégep et non de l’université. Les cours universitaires de l’été (avril à juin) correspondent à la session collégiale de l’hiver précédent." sqref="H166 H171" xr:uid="{00000000-0002-0000-0100-000017000000}"/>
  </dataValidations>
  <printOptions horizontalCentered="1"/>
  <pageMargins left="0" right="0" top="0.39370078740157483" bottom="0.11811023622047245" header="0.31496062992125984" footer="0"/>
  <pageSetup scale="80" orientation="landscape" r:id="rId1"/>
  <headerFooter>
    <oddFooter>&amp;L&amp;"TimesNewRoman,Gras"&amp;8&amp;K01+035  CPNC\2022
  Formulaire demande de perfectionnement et de recyclage&amp;R&amp;9Page &amp;P de &amp;N</oddFooter>
  </headerFooter>
  <rowBreaks count="5" manualBreakCount="5">
    <brk id="53" max="11" man="1"/>
    <brk id="97" max="11" man="1"/>
    <brk id="145" max="11" man="1"/>
    <brk id="179" max="11" man="1"/>
    <brk id="233" max="11" man="1"/>
  </rowBreaks>
  <ignoredErrors>
    <ignoredError sqref="C156 C158 H154 C154 J156 C152 B160 G152 H165:H166 H170:H171 C165 C170" unlockedFormula="1"/>
    <ignoredError sqref="F132" emptyCellReference="1"/>
  </ignoredErrors>
  <drawing r:id="rId2"/>
  <legacyDrawing r:id="rId3"/>
  <oleObjects>
    <mc:AlternateContent xmlns:mc="http://schemas.openxmlformats.org/markup-compatibility/2006">
      <mc:Choice Requires="x14">
        <oleObject progId="Word.Document.8" shapeId="9911" r:id="rId4">
          <objectPr defaultSize="0" autoPict="0" r:id="rId5">
            <anchor moveWithCells="1">
              <from>
                <xdr:col>5</xdr:col>
                <xdr:colOff>222250</xdr:colOff>
                <xdr:row>226</xdr:row>
                <xdr:rowOff>127000</xdr:rowOff>
              </from>
              <to>
                <xdr:col>10</xdr:col>
                <xdr:colOff>0</xdr:colOff>
                <xdr:row>230</xdr:row>
                <xdr:rowOff>209550</xdr:rowOff>
              </to>
            </anchor>
          </objectPr>
        </oleObject>
      </mc:Choice>
      <mc:Fallback>
        <oleObject progId="Word.Document.8" shapeId="9911" r:id="rId4"/>
      </mc:Fallback>
    </mc:AlternateContent>
    <mc:AlternateContent xmlns:mc="http://schemas.openxmlformats.org/markup-compatibility/2006">
      <mc:Choice Requires="x14">
        <oleObject progId="Word.Document.8" shapeId="9945" r:id="rId6">
          <objectPr defaultSize="0" r:id="rId7">
            <anchor moveWithCells="1">
              <from>
                <xdr:col>0</xdr:col>
                <xdr:colOff>222250</xdr:colOff>
                <xdr:row>226</xdr:row>
                <xdr:rowOff>133350</xdr:rowOff>
              </from>
              <to>
                <xdr:col>4</xdr:col>
                <xdr:colOff>717550</xdr:colOff>
                <xdr:row>230</xdr:row>
                <xdr:rowOff>215900</xdr:rowOff>
              </to>
            </anchor>
          </objectPr>
        </oleObject>
      </mc:Choice>
      <mc:Fallback>
        <oleObject progId="Word.Document.8" shapeId="9945" r:id="rId6"/>
      </mc:Fallback>
    </mc:AlternateContent>
  </oleObjects>
  <controls>
    <mc:AlternateContent xmlns:mc="http://schemas.openxmlformats.org/markup-compatibility/2006">
      <mc:Choice Requires="x14">
        <control shapeId="2034" r:id="rId8" name="txtNomPren_Univ">
          <controlPr defaultSize="0" autoLine="0" r:id="rId9">
            <anchor moveWithCells="1">
              <from>
                <xdr:col>1</xdr:col>
                <xdr:colOff>0</xdr:colOff>
                <xdr:row>230</xdr:row>
                <xdr:rowOff>0</xdr:rowOff>
              </from>
              <to>
                <xdr:col>5</xdr:col>
                <xdr:colOff>88900</xdr:colOff>
                <xdr:row>231</xdr:row>
                <xdr:rowOff>19050</xdr:rowOff>
              </to>
            </anchor>
          </controlPr>
        </control>
      </mc:Choice>
      <mc:Fallback>
        <control shapeId="2034" r:id="rId8" name="txtNomPren_Univ"/>
      </mc:Fallback>
    </mc:AlternateContent>
    <mc:AlternateContent xmlns:mc="http://schemas.openxmlformats.org/markup-compatibility/2006">
      <mc:Choice Requires="x14">
        <control shapeId="5131" r:id="rId10" name="txtNomPren_Coll">
          <controlPr defaultSize="0" autoLine="0" r:id="rId9">
            <anchor moveWithCells="1">
              <from>
                <xdr:col>6</xdr:col>
                <xdr:colOff>565150</xdr:colOff>
                <xdr:row>230</xdr:row>
                <xdr:rowOff>0</xdr:rowOff>
              </from>
              <to>
                <xdr:col>11</xdr:col>
                <xdr:colOff>88900</xdr:colOff>
                <xdr:row>231</xdr:row>
                <xdr:rowOff>19050</xdr:rowOff>
              </to>
            </anchor>
          </controlPr>
        </control>
      </mc:Choice>
      <mc:Fallback>
        <control shapeId="5131" r:id="rId10" name="txtNomPren_Coll"/>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1"/>
  <dimension ref="A1:AF205"/>
  <sheetViews>
    <sheetView zoomScale="80" zoomScaleNormal="80" workbookViewId="0">
      <selection activeCell="A3" sqref="A3"/>
    </sheetView>
  </sheetViews>
  <sheetFormatPr baseColWidth="10" defaultColWidth="11.53515625" defaultRowHeight="15.5"/>
  <cols>
    <col min="1" max="1" width="27.23046875" style="157" customWidth="1"/>
    <col min="2" max="16384" width="11.53515625" style="157"/>
  </cols>
  <sheetData>
    <row r="1" spans="1:32">
      <c r="C1" s="157" t="s">
        <v>160</v>
      </c>
      <c r="N1" s="157" t="s">
        <v>161</v>
      </c>
      <c r="O1" s="157" t="s">
        <v>162</v>
      </c>
      <c r="P1" s="157" t="s">
        <v>163</v>
      </c>
      <c r="R1" s="157" t="s">
        <v>164</v>
      </c>
      <c r="AF1" s="157" t="s">
        <v>165</v>
      </c>
    </row>
    <row r="2" spans="1:32">
      <c r="A2" s="158" t="s">
        <v>6</v>
      </c>
      <c r="B2" s="171" t="s">
        <v>166</v>
      </c>
      <c r="C2" s="157" t="s">
        <v>167</v>
      </c>
      <c r="N2" s="157" t="s">
        <v>168</v>
      </c>
      <c r="O2" s="157" t="s">
        <v>169</v>
      </c>
      <c r="P2" s="157" t="s">
        <v>170</v>
      </c>
      <c r="R2" s="157" t="s">
        <v>171</v>
      </c>
      <c r="AF2" s="157" t="s">
        <v>172</v>
      </c>
    </row>
    <row r="3" spans="1:32">
      <c r="A3" s="159" t="s">
        <v>173</v>
      </c>
      <c r="B3" s="171" t="s">
        <v>174</v>
      </c>
      <c r="C3" s="157" t="s">
        <v>175</v>
      </c>
      <c r="N3" s="157" t="s">
        <v>176</v>
      </c>
      <c r="O3" s="157" t="s">
        <v>177</v>
      </c>
      <c r="P3" s="157" t="s">
        <v>178</v>
      </c>
      <c r="AF3" s="157" t="s">
        <v>179</v>
      </c>
    </row>
    <row r="4" spans="1:32">
      <c r="A4" s="159" t="s">
        <v>180</v>
      </c>
      <c r="B4" s="171" t="s">
        <v>174</v>
      </c>
      <c r="C4" s="157" t="s">
        <v>181</v>
      </c>
      <c r="AF4" s="157" t="s">
        <v>182</v>
      </c>
    </row>
    <row r="5" spans="1:32">
      <c r="A5" s="159" t="s">
        <v>183</v>
      </c>
      <c r="B5" s="171" t="s">
        <v>174</v>
      </c>
      <c r="AF5" s="157" t="s">
        <v>184</v>
      </c>
    </row>
    <row r="6" spans="1:32">
      <c r="A6" s="159" t="s">
        <v>185</v>
      </c>
      <c r="B6" s="171" t="s">
        <v>174</v>
      </c>
      <c r="AF6" s="157" t="s">
        <v>186</v>
      </c>
    </row>
    <row r="7" spans="1:32">
      <c r="A7" s="157" t="s">
        <v>465</v>
      </c>
      <c r="B7" s="171" t="s">
        <v>190</v>
      </c>
      <c r="AF7" s="157" t="s">
        <v>188</v>
      </c>
    </row>
    <row r="8" spans="1:32">
      <c r="A8" s="159" t="s">
        <v>187</v>
      </c>
      <c r="B8" s="171" t="s">
        <v>174</v>
      </c>
      <c r="AF8" s="157" t="s">
        <v>191</v>
      </c>
    </row>
    <row r="9" spans="1:32">
      <c r="A9" s="159" t="s">
        <v>189</v>
      </c>
      <c r="B9" s="171" t="s">
        <v>190</v>
      </c>
      <c r="AF9" s="157" t="s">
        <v>192</v>
      </c>
    </row>
    <row r="10" spans="1:32">
      <c r="A10" s="159" t="s">
        <v>484</v>
      </c>
      <c r="B10" s="171" t="s">
        <v>190</v>
      </c>
      <c r="AF10" s="157" t="s">
        <v>193</v>
      </c>
    </row>
    <row r="11" spans="1:32">
      <c r="A11" s="159" t="s">
        <v>485</v>
      </c>
      <c r="B11" s="171" t="s">
        <v>174</v>
      </c>
      <c r="AF11" s="157" t="s">
        <v>194</v>
      </c>
    </row>
    <row r="12" spans="1:32">
      <c r="A12" s="159" t="s">
        <v>486</v>
      </c>
      <c r="B12" s="171" t="s">
        <v>174</v>
      </c>
      <c r="AF12" s="157" t="s">
        <v>196</v>
      </c>
    </row>
    <row r="13" spans="1:32">
      <c r="A13" s="159" t="s">
        <v>195</v>
      </c>
      <c r="B13" s="171" t="s">
        <v>174</v>
      </c>
      <c r="AF13" s="157" t="s">
        <v>198</v>
      </c>
    </row>
    <row r="14" spans="1:32">
      <c r="A14" s="159" t="s">
        <v>197</v>
      </c>
      <c r="B14" s="171" t="s">
        <v>174</v>
      </c>
      <c r="AF14" s="157" t="s">
        <v>200</v>
      </c>
    </row>
    <row r="15" spans="1:32">
      <c r="A15" s="159" t="s">
        <v>199</v>
      </c>
      <c r="B15" s="171" t="s">
        <v>190</v>
      </c>
      <c r="AF15" s="157" t="s">
        <v>202</v>
      </c>
    </row>
    <row r="16" spans="1:32" ht="16.149999999999999" customHeight="1">
      <c r="A16" s="159" t="s">
        <v>201</v>
      </c>
      <c r="B16" s="171" t="s">
        <v>174</v>
      </c>
      <c r="AF16" s="157" t="s">
        <v>204</v>
      </c>
    </row>
    <row r="17" spans="1:32">
      <c r="A17" s="159" t="s">
        <v>203</v>
      </c>
      <c r="B17" s="171" t="s">
        <v>174</v>
      </c>
      <c r="AF17" s="157" t="s">
        <v>206</v>
      </c>
    </row>
    <row r="18" spans="1:32" ht="15.65" customHeight="1">
      <c r="A18" s="159" t="s">
        <v>205</v>
      </c>
      <c r="B18" s="172" t="s">
        <v>190</v>
      </c>
      <c r="AF18" s="157" t="s">
        <v>208</v>
      </c>
    </row>
    <row r="19" spans="1:32" ht="30.65" customHeight="1">
      <c r="A19" s="278" t="s">
        <v>207</v>
      </c>
      <c r="B19" s="172" t="s">
        <v>190</v>
      </c>
      <c r="AF19" s="157" t="s">
        <v>210</v>
      </c>
    </row>
    <row r="20" spans="1:32" ht="25.9" customHeight="1">
      <c r="A20" s="278" t="s">
        <v>209</v>
      </c>
      <c r="B20" s="171" t="s">
        <v>174</v>
      </c>
      <c r="AF20" s="157" t="s">
        <v>212</v>
      </c>
    </row>
    <row r="21" spans="1:32" ht="15" customHeight="1">
      <c r="A21" s="277" t="s">
        <v>211</v>
      </c>
      <c r="B21" s="171" t="s">
        <v>174</v>
      </c>
      <c r="AF21" s="157" t="s">
        <v>214</v>
      </c>
    </row>
    <row r="22" spans="1:32">
      <c r="A22" s="159" t="s">
        <v>213</v>
      </c>
      <c r="B22" s="171" t="s">
        <v>190</v>
      </c>
      <c r="AF22" s="157" t="s">
        <v>216</v>
      </c>
    </row>
    <row r="23" spans="1:32">
      <c r="A23" s="159" t="s">
        <v>215</v>
      </c>
      <c r="B23" s="171" t="s">
        <v>174</v>
      </c>
      <c r="AF23" s="157" t="s">
        <v>218</v>
      </c>
    </row>
    <row r="24" spans="1:32">
      <c r="A24" s="159" t="s">
        <v>217</v>
      </c>
      <c r="B24" s="171" t="s">
        <v>174</v>
      </c>
      <c r="AF24" s="157" t="s">
        <v>220</v>
      </c>
    </row>
    <row r="25" spans="1:32">
      <c r="A25" s="159" t="s">
        <v>219</v>
      </c>
      <c r="B25" s="171" t="s">
        <v>174</v>
      </c>
      <c r="AF25" s="157" t="s">
        <v>222</v>
      </c>
    </row>
    <row r="26" spans="1:32">
      <c r="A26" s="159" t="s">
        <v>221</v>
      </c>
      <c r="B26" s="171" t="s">
        <v>174</v>
      </c>
      <c r="AF26" s="157" t="s">
        <v>224</v>
      </c>
    </row>
    <row r="27" spans="1:32">
      <c r="A27" s="159" t="s">
        <v>223</v>
      </c>
      <c r="B27" s="171" t="s">
        <v>174</v>
      </c>
      <c r="AF27" s="157" t="s">
        <v>226</v>
      </c>
    </row>
    <row r="28" spans="1:32">
      <c r="A28" s="159" t="s">
        <v>225</v>
      </c>
      <c r="B28" s="171" t="s">
        <v>174</v>
      </c>
      <c r="AF28" s="157" t="s">
        <v>228</v>
      </c>
    </row>
    <row r="29" spans="1:32">
      <c r="A29" s="159" t="s">
        <v>227</v>
      </c>
      <c r="B29" s="171" t="s">
        <v>174</v>
      </c>
      <c r="AF29" s="157" t="s">
        <v>230</v>
      </c>
    </row>
    <row r="30" spans="1:32">
      <c r="A30" s="159" t="s">
        <v>229</v>
      </c>
      <c r="B30" s="171" t="s">
        <v>174</v>
      </c>
      <c r="AF30" s="157" t="s">
        <v>232</v>
      </c>
    </row>
    <row r="31" spans="1:32">
      <c r="A31" s="159" t="s">
        <v>231</v>
      </c>
      <c r="B31" s="171" t="s">
        <v>174</v>
      </c>
      <c r="AF31" s="157" t="s">
        <v>234</v>
      </c>
    </row>
    <row r="32" spans="1:32">
      <c r="A32" s="159" t="s">
        <v>233</v>
      </c>
      <c r="B32" s="171" t="s">
        <v>174</v>
      </c>
      <c r="AF32" s="157" t="s">
        <v>236</v>
      </c>
    </row>
    <row r="33" spans="1:32">
      <c r="A33" s="159" t="s">
        <v>235</v>
      </c>
      <c r="B33" s="171" t="s">
        <v>190</v>
      </c>
      <c r="AF33" s="157" t="s">
        <v>238</v>
      </c>
    </row>
    <row r="34" spans="1:32">
      <c r="A34" s="159" t="s">
        <v>237</v>
      </c>
      <c r="B34" s="171" t="s">
        <v>174</v>
      </c>
      <c r="AF34" s="157" t="s">
        <v>240</v>
      </c>
    </row>
    <row r="35" spans="1:32">
      <c r="A35" s="159" t="s">
        <v>239</v>
      </c>
      <c r="B35" s="171" t="s">
        <v>174</v>
      </c>
      <c r="AF35" s="157" t="s">
        <v>242</v>
      </c>
    </row>
    <row r="36" spans="1:32">
      <c r="A36" s="159" t="s">
        <v>241</v>
      </c>
      <c r="B36" s="171" t="s">
        <v>174</v>
      </c>
      <c r="AF36" s="157" t="s">
        <v>244</v>
      </c>
    </row>
    <row r="37" spans="1:32">
      <c r="A37" s="159" t="s">
        <v>243</v>
      </c>
      <c r="B37" s="172" t="s">
        <v>190</v>
      </c>
      <c r="AF37" s="157" t="s">
        <v>246</v>
      </c>
    </row>
    <row r="38" spans="1:32">
      <c r="A38" s="159" t="s">
        <v>245</v>
      </c>
      <c r="B38" s="172" t="s">
        <v>190</v>
      </c>
      <c r="AF38" s="157" t="s">
        <v>248</v>
      </c>
    </row>
    <row r="39" spans="1:32">
      <c r="A39" s="159" t="s">
        <v>247</v>
      </c>
      <c r="B39" s="171" t="s">
        <v>174</v>
      </c>
      <c r="AF39" s="157" t="s">
        <v>250</v>
      </c>
    </row>
    <row r="40" spans="1:32">
      <c r="A40" s="159" t="s">
        <v>249</v>
      </c>
      <c r="B40" s="171" t="s">
        <v>174</v>
      </c>
      <c r="AF40" s="157" t="s">
        <v>252</v>
      </c>
    </row>
    <row r="41" spans="1:32">
      <c r="A41" s="159" t="s">
        <v>251</v>
      </c>
      <c r="B41" s="171" t="s">
        <v>174</v>
      </c>
      <c r="AF41" s="157" t="s">
        <v>254</v>
      </c>
    </row>
    <row r="42" spans="1:32">
      <c r="A42" s="159" t="s">
        <v>253</v>
      </c>
      <c r="B42" s="171" t="s">
        <v>174</v>
      </c>
      <c r="AF42" s="157" t="s">
        <v>256</v>
      </c>
    </row>
    <row r="43" spans="1:32">
      <c r="A43" s="159" t="s">
        <v>255</v>
      </c>
      <c r="B43" s="171" t="s">
        <v>190</v>
      </c>
      <c r="AF43" s="157" t="s">
        <v>258</v>
      </c>
    </row>
    <row r="44" spans="1:32">
      <c r="A44" s="159" t="s">
        <v>257</v>
      </c>
      <c r="B44" s="171" t="s">
        <v>174</v>
      </c>
      <c r="AF44" s="157" t="s">
        <v>260</v>
      </c>
    </row>
    <row r="45" spans="1:32">
      <c r="A45" s="159" t="s">
        <v>259</v>
      </c>
      <c r="B45" s="171" t="s">
        <v>174</v>
      </c>
      <c r="AF45" s="157" t="s">
        <v>262</v>
      </c>
    </row>
    <row r="46" spans="1:32">
      <c r="A46" s="159" t="s">
        <v>261</v>
      </c>
      <c r="B46" s="171" t="s">
        <v>174</v>
      </c>
      <c r="AF46" s="157" t="s">
        <v>264</v>
      </c>
    </row>
    <row r="47" spans="1:32" ht="17.5" customHeight="1">
      <c r="A47" s="159" t="s">
        <v>263</v>
      </c>
      <c r="B47" s="172" t="s">
        <v>190</v>
      </c>
      <c r="E47" s="157" t="s">
        <v>266</v>
      </c>
      <c r="AF47" s="157" t="s">
        <v>267</v>
      </c>
    </row>
    <row r="48" spans="1:32">
      <c r="A48" s="159" t="s">
        <v>265</v>
      </c>
      <c r="B48" s="171" t="s">
        <v>174</v>
      </c>
      <c r="E48" s="160" t="s">
        <v>269</v>
      </c>
      <c r="F48" s="160"/>
      <c r="G48" s="160"/>
      <c r="H48" s="160"/>
      <c r="I48" s="160"/>
      <c r="J48" s="160"/>
      <c r="K48" s="160"/>
      <c r="AF48" s="157" t="s">
        <v>270</v>
      </c>
    </row>
    <row r="49" spans="1:32">
      <c r="A49" s="159" t="s">
        <v>268</v>
      </c>
      <c r="B49" s="171" t="s">
        <v>174</v>
      </c>
      <c r="E49" s="160" t="s">
        <v>272</v>
      </c>
      <c r="F49" s="160"/>
      <c r="G49" s="160"/>
      <c r="H49" s="160"/>
      <c r="I49" s="160"/>
      <c r="J49" s="160"/>
      <c r="K49" s="160"/>
      <c r="AF49" s="157" t="s">
        <v>273</v>
      </c>
    </row>
    <row r="50" spans="1:32">
      <c r="A50" s="159" t="s">
        <v>271</v>
      </c>
      <c r="B50" s="171" t="s">
        <v>174</v>
      </c>
      <c r="E50" s="161" t="s">
        <v>275</v>
      </c>
      <c r="F50" s="161"/>
      <c r="G50" s="161"/>
      <c r="H50" s="161"/>
      <c r="I50" s="161"/>
      <c r="J50" s="161"/>
      <c r="K50" s="161"/>
      <c r="AF50" s="157" t="s">
        <v>276</v>
      </c>
    </row>
    <row r="51" spans="1:32">
      <c r="A51" s="159" t="s">
        <v>274</v>
      </c>
      <c r="B51" s="171" t="s">
        <v>174</v>
      </c>
      <c r="AF51" s="157" t="s">
        <v>278</v>
      </c>
    </row>
    <row r="52" spans="1:32">
      <c r="A52" s="159" t="s">
        <v>277</v>
      </c>
      <c r="B52" s="171" t="s">
        <v>174</v>
      </c>
      <c r="AF52" s="157" t="s">
        <v>280</v>
      </c>
    </row>
    <row r="53" spans="1:32">
      <c r="A53" s="159" t="s">
        <v>279</v>
      </c>
      <c r="B53" s="171" t="s">
        <v>174</v>
      </c>
      <c r="AF53" s="157" t="s">
        <v>282</v>
      </c>
    </row>
    <row r="54" spans="1:32">
      <c r="A54" s="159" t="s">
        <v>281</v>
      </c>
      <c r="B54" s="171" t="s">
        <v>190</v>
      </c>
      <c r="AF54" s="157" t="s">
        <v>284</v>
      </c>
    </row>
    <row r="55" spans="1:32">
      <c r="A55" s="159" t="s">
        <v>283</v>
      </c>
      <c r="B55" s="171" t="s">
        <v>174</v>
      </c>
      <c r="T55" s="516" t="s">
        <v>285</v>
      </c>
      <c r="U55" s="516"/>
      <c r="V55" s="516"/>
      <c r="W55" s="516"/>
      <c r="X55" s="516"/>
      <c r="Y55" s="517" t="s">
        <v>46</v>
      </c>
      <c r="Z55" s="517"/>
      <c r="AA55" s="517"/>
      <c r="AB55" s="517"/>
      <c r="AC55" s="517"/>
      <c r="AD55" s="310"/>
      <c r="AE55" s="310"/>
      <c r="AF55" s="157" t="s">
        <v>286</v>
      </c>
    </row>
    <row r="56" spans="1:32" ht="22">
      <c r="A56" s="159"/>
      <c r="T56" s="300" t="s">
        <v>287</v>
      </c>
      <c r="U56" s="300"/>
      <c r="V56" s="308" t="s">
        <v>288</v>
      </c>
      <c r="W56" s="308"/>
      <c r="X56" s="309" t="s">
        <v>289</v>
      </c>
      <c r="Y56" s="305" t="s">
        <v>290</v>
      </c>
      <c r="Z56" s="305"/>
      <c r="AA56" s="305" t="s">
        <v>291</v>
      </c>
      <c r="AB56" s="305"/>
      <c r="AC56" s="305" t="s">
        <v>292</v>
      </c>
      <c r="AD56" s="310" t="s">
        <v>293</v>
      </c>
      <c r="AE56" s="311" t="s">
        <v>294</v>
      </c>
      <c r="AF56" s="157" t="s">
        <v>295</v>
      </c>
    </row>
    <row r="57" spans="1:32" ht="33.65" customHeight="1">
      <c r="B57" s="162" t="s">
        <v>296</v>
      </c>
      <c r="C57" s="162" t="s">
        <v>297</v>
      </c>
      <c r="D57" s="163" t="s">
        <v>298</v>
      </c>
      <c r="E57" s="162" t="s">
        <v>299</v>
      </c>
      <c r="F57" s="162" t="s">
        <v>300</v>
      </c>
      <c r="G57" s="162" t="s">
        <v>301</v>
      </c>
      <c r="H57" s="164" t="s">
        <v>302</v>
      </c>
      <c r="I57" s="164" t="s">
        <v>303</v>
      </c>
      <c r="J57" s="164" t="s">
        <v>304</v>
      </c>
      <c r="K57" s="164" t="s">
        <v>305</v>
      </c>
      <c r="L57" s="164" t="s">
        <v>306</v>
      </c>
      <c r="M57" s="164" t="s">
        <v>307</v>
      </c>
      <c r="N57" s="164" t="s">
        <v>308</v>
      </c>
      <c r="O57" s="164" t="s">
        <v>309</v>
      </c>
      <c r="P57" s="165" t="s">
        <v>310</v>
      </c>
      <c r="Q57" s="164" t="s">
        <v>311</v>
      </c>
      <c r="R57" s="164" t="s">
        <v>312</v>
      </c>
      <c r="S57" s="164" t="s">
        <v>313</v>
      </c>
      <c r="T57" s="300" t="s">
        <v>314</v>
      </c>
      <c r="U57" s="300" t="s">
        <v>100</v>
      </c>
      <c r="V57" s="300" t="s">
        <v>314</v>
      </c>
      <c r="W57" s="300" t="s">
        <v>100</v>
      </c>
      <c r="X57" s="304" t="s">
        <v>314</v>
      </c>
      <c r="Y57" s="306" t="s">
        <v>314</v>
      </c>
      <c r="Z57" s="306" t="s">
        <v>100</v>
      </c>
      <c r="AA57" s="306" t="s">
        <v>314</v>
      </c>
      <c r="AB57" s="306" t="s">
        <v>100</v>
      </c>
      <c r="AC57" s="300" t="s">
        <v>314</v>
      </c>
      <c r="AD57" s="307"/>
      <c r="AE57" s="307"/>
      <c r="AF57" s="157" t="s">
        <v>315</v>
      </c>
    </row>
    <row r="58" spans="1:32">
      <c r="A58" s="166" t="str">
        <f>FORMULAIRE!B11</f>
        <v>Choisissez votre collège</v>
      </c>
      <c r="B58" s="166">
        <f>FORMULAIRE!B13</f>
        <v>0</v>
      </c>
      <c r="C58" s="166">
        <f>FORMULAIRE!F13</f>
        <v>0</v>
      </c>
      <c r="D58" s="166">
        <f>FORMULAIRE!I11</f>
        <v>0</v>
      </c>
      <c r="E58" s="166" t="str">
        <f>FORMULAIRE!F11</f>
        <v xml:space="preserve"> </v>
      </c>
      <c r="F58" s="166" t="str">
        <f>FORMULAIRE!B236</f>
        <v xml:space="preserve"> </v>
      </c>
      <c r="G58" s="166">
        <f>FORMULAIRE!J13</f>
        <v>0</v>
      </c>
      <c r="H58" s="166">
        <f>FORMULAIRE!E25</f>
        <v>0</v>
      </c>
      <c r="I58" s="166">
        <f>FORMULAIRE!G19</f>
        <v>0</v>
      </c>
      <c r="J58" s="167">
        <f>FORMULAIRE!K19</f>
        <v>0</v>
      </c>
      <c r="K58" s="166">
        <f>FORMULAIRE!C19</f>
        <v>0</v>
      </c>
      <c r="L58" s="166">
        <f>FORMULAIRE!D103</f>
        <v>0</v>
      </c>
      <c r="M58" s="166">
        <f>FORMULAIRE!I103</f>
        <v>0</v>
      </c>
      <c r="N58" s="166">
        <f>FORMULAIRE!I236</f>
        <v>0</v>
      </c>
      <c r="O58" s="167">
        <f>FORMULAIRE!B238</f>
        <v>0</v>
      </c>
      <c r="P58" s="168">
        <f>FORMULAIRE!I238</f>
        <v>0</v>
      </c>
      <c r="Q58" s="167">
        <f>FORMULAIRE!I240</f>
        <v>0</v>
      </c>
      <c r="R58" s="166">
        <f>FORMULAIRE!B240</f>
        <v>0</v>
      </c>
      <c r="S58" s="166">
        <f>FORMULAIRE!A216</f>
        <v>0</v>
      </c>
      <c r="T58" s="166">
        <f>FORMULAIRE!C123</f>
        <v>0</v>
      </c>
      <c r="U58" s="157">
        <f>FORMULAIRE!E123</f>
        <v>0</v>
      </c>
      <c r="V58" s="166">
        <f>FORMULAIRE!H123</f>
        <v>0</v>
      </c>
      <c r="W58" s="167">
        <f>FORMULAIRE!J123</f>
        <v>0</v>
      </c>
      <c r="X58" s="167">
        <f>FORMULAIRE!H166</f>
        <v>0</v>
      </c>
      <c r="Y58" s="167">
        <f>FORMULAIRE!C129</f>
        <v>0</v>
      </c>
      <c r="Z58" s="167">
        <f>FORMULAIRE!E129</f>
        <v>0</v>
      </c>
      <c r="AA58" s="167">
        <f>FORMULAIRE!H129</f>
        <v>0</v>
      </c>
      <c r="AB58" s="167">
        <f>FORMULAIRE!J129</f>
        <v>0</v>
      </c>
      <c r="AC58" s="167">
        <f>FORMULAIRE!H171</f>
        <v>0</v>
      </c>
      <c r="AD58" s="167">
        <f>FORMULAIRE!B105</f>
        <v>0</v>
      </c>
      <c r="AE58" s="167">
        <f>FORMULAIRE!I105</f>
        <v>0</v>
      </c>
      <c r="AF58" s="157" t="s">
        <v>316</v>
      </c>
    </row>
    <row r="59" spans="1:32">
      <c r="AF59" s="157" t="s">
        <v>317</v>
      </c>
    </row>
    <row r="60" spans="1:32">
      <c r="AF60" s="157" t="s">
        <v>318</v>
      </c>
    </row>
    <row r="61" spans="1:32">
      <c r="AF61" s="157" t="s">
        <v>319</v>
      </c>
    </row>
    <row r="62" spans="1:32">
      <c r="L62" s="514"/>
      <c r="M62" s="514"/>
      <c r="N62" s="514"/>
      <c r="O62" s="514"/>
      <c r="P62" s="514"/>
      <c r="Q62" s="515"/>
      <c r="R62" s="515"/>
      <c r="S62" s="515"/>
      <c r="T62" s="515"/>
      <c r="U62" s="515"/>
      <c r="AF62" s="157" t="s">
        <v>320</v>
      </c>
    </row>
    <row r="63" spans="1:32">
      <c r="L63" s="302"/>
      <c r="M63" s="302"/>
      <c r="N63" s="303"/>
      <c r="O63" s="303"/>
      <c r="P63" s="303"/>
      <c r="Q63" s="301"/>
      <c r="R63" s="301"/>
      <c r="S63" s="301"/>
      <c r="T63" s="301"/>
      <c r="U63" s="301"/>
      <c r="AF63" s="157" t="s">
        <v>321</v>
      </c>
    </row>
    <row r="64" spans="1:32">
      <c r="L64" s="302"/>
      <c r="M64" s="302"/>
      <c r="N64" s="302"/>
      <c r="O64" s="302"/>
      <c r="P64" s="302"/>
      <c r="Q64" s="302"/>
      <c r="R64" s="302"/>
      <c r="S64" s="302"/>
      <c r="T64" s="302"/>
      <c r="U64" s="302"/>
      <c r="AF64" s="157" t="s">
        <v>322</v>
      </c>
    </row>
    <row r="65" spans="32:32">
      <c r="AF65" s="157" t="s">
        <v>323</v>
      </c>
    </row>
    <row r="66" spans="32:32">
      <c r="AF66" s="157" t="s">
        <v>324</v>
      </c>
    </row>
    <row r="67" spans="32:32">
      <c r="AF67" s="157" t="s">
        <v>325</v>
      </c>
    </row>
    <row r="68" spans="32:32">
      <c r="AF68" s="157" t="s">
        <v>326</v>
      </c>
    </row>
    <row r="69" spans="32:32">
      <c r="AF69" s="157" t="s">
        <v>327</v>
      </c>
    </row>
    <row r="70" spans="32:32">
      <c r="AF70" s="157" t="s">
        <v>328</v>
      </c>
    </row>
    <row r="71" spans="32:32">
      <c r="AF71" s="157" t="s">
        <v>329</v>
      </c>
    </row>
    <row r="72" spans="32:32">
      <c r="AF72" s="157" t="s">
        <v>330</v>
      </c>
    </row>
    <row r="73" spans="32:32">
      <c r="AF73" s="157" t="s">
        <v>331</v>
      </c>
    </row>
    <row r="74" spans="32:32">
      <c r="AF74" s="157" t="s">
        <v>332</v>
      </c>
    </row>
    <row r="75" spans="32:32">
      <c r="AF75" s="157" t="s">
        <v>333</v>
      </c>
    </row>
    <row r="76" spans="32:32">
      <c r="AF76" s="157" t="s">
        <v>334</v>
      </c>
    </row>
    <row r="77" spans="32:32">
      <c r="AF77" s="157" t="s">
        <v>335</v>
      </c>
    </row>
    <row r="78" spans="32:32">
      <c r="AF78" s="157" t="s">
        <v>336</v>
      </c>
    </row>
    <row r="79" spans="32:32">
      <c r="AF79" s="157" t="s">
        <v>337</v>
      </c>
    </row>
    <row r="80" spans="32:32">
      <c r="AF80" s="157" t="s">
        <v>338</v>
      </c>
    </row>
    <row r="81" spans="32:32">
      <c r="AF81" s="157" t="s">
        <v>339</v>
      </c>
    </row>
    <row r="82" spans="32:32">
      <c r="AF82" s="157" t="s">
        <v>340</v>
      </c>
    </row>
    <row r="83" spans="32:32">
      <c r="AF83" s="157" t="s">
        <v>341</v>
      </c>
    </row>
    <row r="84" spans="32:32">
      <c r="AF84" s="157" t="s">
        <v>342</v>
      </c>
    </row>
    <row r="85" spans="32:32">
      <c r="AF85" s="157" t="s">
        <v>343</v>
      </c>
    </row>
    <row r="86" spans="32:32">
      <c r="AF86" s="157" t="s">
        <v>344</v>
      </c>
    </row>
    <row r="87" spans="32:32">
      <c r="AF87" s="157" t="s">
        <v>345</v>
      </c>
    </row>
    <row r="88" spans="32:32">
      <c r="AF88" s="157" t="s">
        <v>346</v>
      </c>
    </row>
    <row r="89" spans="32:32">
      <c r="AF89" s="157" t="s">
        <v>347</v>
      </c>
    </row>
    <row r="90" spans="32:32">
      <c r="AF90" s="157" t="s">
        <v>348</v>
      </c>
    </row>
    <row r="91" spans="32:32">
      <c r="AF91" s="157" t="s">
        <v>349</v>
      </c>
    </row>
    <row r="92" spans="32:32">
      <c r="AF92" s="157" t="s">
        <v>350</v>
      </c>
    </row>
    <row r="93" spans="32:32">
      <c r="AF93" s="157" t="s">
        <v>351</v>
      </c>
    </row>
    <row r="94" spans="32:32">
      <c r="AF94" s="157" t="s">
        <v>352</v>
      </c>
    </row>
    <row r="95" spans="32:32">
      <c r="AF95" s="157" t="s">
        <v>353</v>
      </c>
    </row>
    <row r="96" spans="32:32">
      <c r="AF96" s="157" t="s">
        <v>354</v>
      </c>
    </row>
    <row r="97" spans="32:32">
      <c r="AF97" s="157" t="s">
        <v>355</v>
      </c>
    </row>
    <row r="98" spans="32:32">
      <c r="AF98" s="157" t="s">
        <v>356</v>
      </c>
    </row>
    <row r="99" spans="32:32">
      <c r="AF99" s="157" t="s">
        <v>357</v>
      </c>
    </row>
    <row r="100" spans="32:32">
      <c r="AF100" s="157" t="s">
        <v>358</v>
      </c>
    </row>
    <row r="101" spans="32:32">
      <c r="AF101" s="157" t="s">
        <v>359</v>
      </c>
    </row>
    <row r="102" spans="32:32">
      <c r="AF102" s="157" t="s">
        <v>360</v>
      </c>
    </row>
    <row r="103" spans="32:32">
      <c r="AF103" s="157" t="s">
        <v>361</v>
      </c>
    </row>
    <row r="104" spans="32:32">
      <c r="AF104" s="157" t="s">
        <v>362</v>
      </c>
    </row>
    <row r="105" spans="32:32">
      <c r="AF105" s="157" t="s">
        <v>363</v>
      </c>
    </row>
    <row r="106" spans="32:32">
      <c r="AF106" s="157" t="s">
        <v>364</v>
      </c>
    </row>
    <row r="107" spans="32:32">
      <c r="AF107" s="157" t="s">
        <v>365</v>
      </c>
    </row>
    <row r="108" spans="32:32">
      <c r="AF108" s="157" t="s">
        <v>366</v>
      </c>
    </row>
    <row r="109" spans="32:32">
      <c r="AF109" s="157" t="s">
        <v>367</v>
      </c>
    </row>
    <row r="110" spans="32:32">
      <c r="AF110" s="157" t="s">
        <v>368</v>
      </c>
    </row>
    <row r="111" spans="32:32">
      <c r="AF111" s="157" t="s">
        <v>369</v>
      </c>
    </row>
    <row r="112" spans="32:32">
      <c r="AF112" s="157" t="s">
        <v>370</v>
      </c>
    </row>
    <row r="113" spans="32:32">
      <c r="AF113" s="157" t="s">
        <v>371</v>
      </c>
    </row>
    <row r="114" spans="32:32">
      <c r="AF114" s="157" t="s">
        <v>372</v>
      </c>
    </row>
    <row r="115" spans="32:32">
      <c r="AF115" s="157" t="s">
        <v>373</v>
      </c>
    </row>
    <row r="116" spans="32:32">
      <c r="AF116" s="157" t="s">
        <v>374</v>
      </c>
    </row>
    <row r="117" spans="32:32">
      <c r="AF117" s="157" t="s">
        <v>375</v>
      </c>
    </row>
    <row r="118" spans="32:32">
      <c r="AF118" s="157" t="s">
        <v>376</v>
      </c>
    </row>
    <row r="119" spans="32:32">
      <c r="AF119" s="157" t="s">
        <v>377</v>
      </c>
    </row>
    <row r="120" spans="32:32">
      <c r="AF120" s="157" t="s">
        <v>378</v>
      </c>
    </row>
    <row r="121" spans="32:32">
      <c r="AF121" s="157" t="s">
        <v>379</v>
      </c>
    </row>
    <row r="122" spans="32:32">
      <c r="AF122" s="157" t="s">
        <v>380</v>
      </c>
    </row>
    <row r="123" spans="32:32">
      <c r="AF123" s="157" t="s">
        <v>381</v>
      </c>
    </row>
    <row r="124" spans="32:32">
      <c r="AF124" s="157" t="s">
        <v>382</v>
      </c>
    </row>
    <row r="125" spans="32:32">
      <c r="AF125" s="157" t="s">
        <v>383</v>
      </c>
    </row>
    <row r="126" spans="32:32">
      <c r="AF126" s="157" t="s">
        <v>384</v>
      </c>
    </row>
    <row r="127" spans="32:32">
      <c r="AF127" s="157" t="s">
        <v>385</v>
      </c>
    </row>
    <row r="128" spans="32:32">
      <c r="AF128" s="157" t="s">
        <v>386</v>
      </c>
    </row>
    <row r="129" spans="32:32">
      <c r="AF129" s="157" t="s">
        <v>387</v>
      </c>
    </row>
    <row r="130" spans="32:32">
      <c r="AF130" s="157" t="s">
        <v>388</v>
      </c>
    </row>
    <row r="131" spans="32:32">
      <c r="AF131" s="157" t="s">
        <v>389</v>
      </c>
    </row>
    <row r="132" spans="32:32">
      <c r="AF132" s="157" t="s">
        <v>390</v>
      </c>
    </row>
    <row r="133" spans="32:32">
      <c r="AF133" s="157" t="s">
        <v>391</v>
      </c>
    </row>
    <row r="134" spans="32:32">
      <c r="AF134" s="157" t="s">
        <v>392</v>
      </c>
    </row>
    <row r="135" spans="32:32">
      <c r="AF135" s="157" t="s">
        <v>393</v>
      </c>
    </row>
    <row r="136" spans="32:32">
      <c r="AF136" s="157" t="s">
        <v>394</v>
      </c>
    </row>
    <row r="137" spans="32:32">
      <c r="AF137" s="157" t="s">
        <v>395</v>
      </c>
    </row>
    <row r="138" spans="32:32">
      <c r="AF138" s="157" t="s">
        <v>396</v>
      </c>
    </row>
    <row r="139" spans="32:32">
      <c r="AF139" s="157" t="s">
        <v>397</v>
      </c>
    </row>
    <row r="140" spans="32:32">
      <c r="AF140" s="157" t="s">
        <v>398</v>
      </c>
    </row>
    <row r="141" spans="32:32">
      <c r="AF141" s="157" t="s">
        <v>399</v>
      </c>
    </row>
    <row r="142" spans="32:32">
      <c r="AF142" s="157" t="s">
        <v>400</v>
      </c>
    </row>
    <row r="143" spans="32:32">
      <c r="AF143" s="157" t="s">
        <v>401</v>
      </c>
    </row>
    <row r="144" spans="32:32">
      <c r="AF144" s="157" t="s">
        <v>402</v>
      </c>
    </row>
    <row r="145" spans="32:32">
      <c r="AF145" s="157" t="s">
        <v>403</v>
      </c>
    </row>
    <row r="146" spans="32:32">
      <c r="AF146" s="157" t="s">
        <v>404</v>
      </c>
    </row>
    <row r="147" spans="32:32">
      <c r="AF147" s="157" t="s">
        <v>405</v>
      </c>
    </row>
    <row r="148" spans="32:32">
      <c r="AF148" s="157" t="s">
        <v>406</v>
      </c>
    </row>
    <row r="149" spans="32:32">
      <c r="AF149" s="157" t="s">
        <v>407</v>
      </c>
    </row>
    <row r="150" spans="32:32">
      <c r="AF150" s="157" t="s">
        <v>408</v>
      </c>
    </row>
    <row r="151" spans="32:32">
      <c r="AF151" s="157" t="s">
        <v>409</v>
      </c>
    </row>
    <row r="152" spans="32:32">
      <c r="AF152" s="157" t="s">
        <v>410</v>
      </c>
    </row>
    <row r="153" spans="32:32">
      <c r="AF153" s="157" t="s">
        <v>411</v>
      </c>
    </row>
    <row r="154" spans="32:32">
      <c r="AF154" s="157" t="s">
        <v>412</v>
      </c>
    </row>
    <row r="155" spans="32:32">
      <c r="AF155" s="157" t="s">
        <v>413</v>
      </c>
    </row>
    <row r="156" spans="32:32">
      <c r="AF156" s="157" t="s">
        <v>414</v>
      </c>
    </row>
    <row r="157" spans="32:32">
      <c r="AF157" s="157" t="s">
        <v>415</v>
      </c>
    </row>
    <row r="158" spans="32:32">
      <c r="AF158" s="157" t="s">
        <v>416</v>
      </c>
    </row>
    <row r="159" spans="32:32">
      <c r="AF159" s="157" t="s">
        <v>417</v>
      </c>
    </row>
    <row r="160" spans="32:32">
      <c r="AF160" s="157" t="s">
        <v>418</v>
      </c>
    </row>
    <row r="161" spans="32:32">
      <c r="AF161" s="157" t="s">
        <v>419</v>
      </c>
    </row>
    <row r="162" spans="32:32">
      <c r="AF162" s="157" t="s">
        <v>420</v>
      </c>
    </row>
    <row r="163" spans="32:32">
      <c r="AF163" s="157" t="s">
        <v>421</v>
      </c>
    </row>
    <row r="164" spans="32:32">
      <c r="AF164" s="157" t="s">
        <v>422</v>
      </c>
    </row>
    <row r="165" spans="32:32">
      <c r="AF165" s="157" t="s">
        <v>423</v>
      </c>
    </row>
    <row r="166" spans="32:32">
      <c r="AF166" s="157" t="s">
        <v>424</v>
      </c>
    </row>
    <row r="167" spans="32:32">
      <c r="AF167" s="157" t="s">
        <v>425</v>
      </c>
    </row>
    <row r="168" spans="32:32">
      <c r="AF168" s="157" t="s">
        <v>426</v>
      </c>
    </row>
    <row r="169" spans="32:32">
      <c r="AF169" s="157" t="s">
        <v>427</v>
      </c>
    </row>
    <row r="170" spans="32:32">
      <c r="AF170" s="157" t="s">
        <v>428</v>
      </c>
    </row>
    <row r="171" spans="32:32">
      <c r="AF171" s="157" t="s">
        <v>429</v>
      </c>
    </row>
    <row r="172" spans="32:32">
      <c r="AF172" s="157" t="s">
        <v>430</v>
      </c>
    </row>
    <row r="173" spans="32:32">
      <c r="AF173" s="157" t="s">
        <v>431</v>
      </c>
    </row>
    <row r="174" spans="32:32">
      <c r="AF174" s="157" t="s">
        <v>432</v>
      </c>
    </row>
    <row r="175" spans="32:32">
      <c r="AF175" s="157" t="s">
        <v>433</v>
      </c>
    </row>
    <row r="176" spans="32:32">
      <c r="AF176" s="157" t="s">
        <v>434</v>
      </c>
    </row>
    <row r="177" spans="32:32">
      <c r="AF177" s="157" t="s">
        <v>435</v>
      </c>
    </row>
    <row r="178" spans="32:32">
      <c r="AF178" s="157" t="s">
        <v>436</v>
      </c>
    </row>
    <row r="179" spans="32:32">
      <c r="AF179" s="157" t="s">
        <v>437</v>
      </c>
    </row>
    <row r="180" spans="32:32">
      <c r="AF180" s="157" t="s">
        <v>438</v>
      </c>
    </row>
    <row r="181" spans="32:32">
      <c r="AF181" s="157" t="s">
        <v>439</v>
      </c>
    </row>
    <row r="182" spans="32:32">
      <c r="AF182" s="157" t="s">
        <v>440</v>
      </c>
    </row>
    <row r="183" spans="32:32">
      <c r="AF183" s="157" t="s">
        <v>441</v>
      </c>
    </row>
    <row r="184" spans="32:32">
      <c r="AF184" s="157" t="s">
        <v>442</v>
      </c>
    </row>
    <row r="185" spans="32:32">
      <c r="AF185" s="157" t="s">
        <v>443</v>
      </c>
    </row>
    <row r="186" spans="32:32">
      <c r="AF186" s="157" t="s">
        <v>444</v>
      </c>
    </row>
    <row r="187" spans="32:32">
      <c r="AF187" s="157" t="s">
        <v>445</v>
      </c>
    </row>
    <row r="188" spans="32:32">
      <c r="AF188" s="157" t="s">
        <v>446</v>
      </c>
    </row>
    <row r="189" spans="32:32">
      <c r="AF189" s="157" t="s">
        <v>447</v>
      </c>
    </row>
    <row r="190" spans="32:32">
      <c r="AF190" s="157" t="s">
        <v>448</v>
      </c>
    </row>
    <row r="191" spans="32:32">
      <c r="AF191" s="157" t="s">
        <v>449</v>
      </c>
    </row>
    <row r="192" spans="32:32">
      <c r="AF192" s="157" t="s">
        <v>450</v>
      </c>
    </row>
    <row r="193" spans="32:32">
      <c r="AF193" s="157" t="s">
        <v>451</v>
      </c>
    </row>
    <row r="194" spans="32:32">
      <c r="AF194" s="157" t="s">
        <v>452</v>
      </c>
    </row>
    <row r="195" spans="32:32">
      <c r="AF195" s="157" t="s">
        <v>453</v>
      </c>
    </row>
    <row r="196" spans="32:32">
      <c r="AF196" s="157" t="s">
        <v>454</v>
      </c>
    </row>
    <row r="197" spans="32:32">
      <c r="AF197" s="157" t="s">
        <v>455</v>
      </c>
    </row>
    <row r="198" spans="32:32">
      <c r="AF198" s="157" t="s">
        <v>456</v>
      </c>
    </row>
    <row r="199" spans="32:32">
      <c r="AF199" s="157" t="s">
        <v>457</v>
      </c>
    </row>
    <row r="200" spans="32:32">
      <c r="AF200" s="157" t="s">
        <v>458</v>
      </c>
    </row>
    <row r="201" spans="32:32">
      <c r="AF201" s="157" t="s">
        <v>459</v>
      </c>
    </row>
    <row r="202" spans="32:32">
      <c r="AF202" s="157" t="s">
        <v>460</v>
      </c>
    </row>
    <row r="203" spans="32:32">
      <c r="AF203" s="157" t="s">
        <v>461</v>
      </c>
    </row>
    <row r="204" spans="32:32">
      <c r="AF204" s="157" t="s">
        <v>462</v>
      </c>
    </row>
    <row r="205" spans="32:32">
      <c r="AF205" s="157" t="s">
        <v>463</v>
      </c>
    </row>
  </sheetData>
  <dataConsolidate/>
  <mergeCells count="4">
    <mergeCell ref="L62:P62"/>
    <mergeCell ref="Q62:U62"/>
    <mergeCell ref="T55:X55"/>
    <mergeCell ref="Y55:AC55"/>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D48"/>
  <sheetViews>
    <sheetView topLeftCell="A7" workbookViewId="0">
      <selection activeCell="B17" sqref="B17"/>
    </sheetView>
  </sheetViews>
  <sheetFormatPr baseColWidth="10" defaultColWidth="11.53515625" defaultRowHeight="15.5"/>
  <cols>
    <col min="1" max="1" width="18" style="11" customWidth="1"/>
    <col min="2" max="3" width="11.53515625" style="11"/>
    <col min="4" max="4" width="34.69140625" style="11" customWidth="1"/>
    <col min="5" max="16384" width="11.53515625" style="11"/>
  </cols>
  <sheetData>
    <row r="1" spans="1:4" s="10" customFormat="1">
      <c r="A1" s="8" t="s">
        <v>464</v>
      </c>
      <c r="B1" s="9">
        <v>920000</v>
      </c>
      <c r="D1" s="10" t="str">
        <f t="shared" ref="D1:D20" si="0">B1&amp;"  "&amp;A1</f>
        <v>920000  Abitibi Témiscamingue</v>
      </c>
    </row>
    <row r="2" spans="1:4" s="10" customFormat="1">
      <c r="A2" s="8" t="s">
        <v>180</v>
      </c>
      <c r="B2" s="9">
        <v>913000</v>
      </c>
      <c r="D2" s="10" t="str">
        <f t="shared" si="0"/>
        <v>913000  Ahuntsic</v>
      </c>
    </row>
    <row r="3" spans="1:4" s="10" customFormat="1">
      <c r="A3" s="8" t="s">
        <v>183</v>
      </c>
      <c r="B3" s="9">
        <v>932001</v>
      </c>
      <c r="D3" s="10" t="str">
        <f t="shared" si="0"/>
        <v>932001  Alma</v>
      </c>
    </row>
    <row r="4" spans="1:4" s="10" customFormat="1">
      <c r="A4" s="8" t="s">
        <v>185</v>
      </c>
      <c r="B4" s="9">
        <v>929000</v>
      </c>
      <c r="D4" s="10" t="str">
        <f t="shared" si="0"/>
        <v>929000  André-Laurendeau</v>
      </c>
    </row>
    <row r="5" spans="1:4" s="10" customFormat="1">
      <c r="A5" s="8" t="s">
        <v>465</v>
      </c>
      <c r="B5" s="9">
        <v>931001</v>
      </c>
      <c r="D5" s="10" t="str">
        <f t="shared" si="0"/>
        <v>931001  Baie-Comeau</v>
      </c>
    </row>
    <row r="6" spans="1:4" s="10" customFormat="1">
      <c r="A6" s="8" t="s">
        <v>187</v>
      </c>
      <c r="B6" s="9">
        <v>937000</v>
      </c>
      <c r="D6" s="10" t="str">
        <f t="shared" si="0"/>
        <v>937000  Beauce-Appalaches</v>
      </c>
    </row>
    <row r="7" spans="1:4" s="10" customFormat="1">
      <c r="A7" s="8" t="s">
        <v>466</v>
      </c>
      <c r="B7" s="9">
        <v>914000</v>
      </c>
      <c r="D7" s="10" t="str">
        <f t="shared" si="0"/>
        <v>914000  Bois de Boulogne</v>
      </c>
    </row>
    <row r="8" spans="1:4" s="10" customFormat="1">
      <c r="A8" s="8" t="s">
        <v>467</v>
      </c>
      <c r="B8" s="9">
        <v>936000</v>
      </c>
      <c r="D8" s="10" t="str">
        <f t="shared" si="0"/>
        <v xml:space="preserve">936000  Champlain Regional College </v>
      </c>
    </row>
    <row r="9" spans="1:4" s="10" customFormat="1">
      <c r="A9" s="8" t="s">
        <v>195</v>
      </c>
      <c r="B9" s="9">
        <v>932002</v>
      </c>
      <c r="D9" s="10" t="str">
        <f t="shared" si="0"/>
        <v>932002  Chicoutimi</v>
      </c>
    </row>
    <row r="10" spans="1:4" s="10" customFormat="1">
      <c r="A10" s="8" t="s">
        <v>197</v>
      </c>
      <c r="B10" s="9">
        <v>933000</v>
      </c>
      <c r="D10" s="10" t="str">
        <f t="shared" si="0"/>
        <v>933000  Dawson</v>
      </c>
    </row>
    <row r="11" spans="1:4" s="10" customFormat="1">
      <c r="A11" s="8" t="s">
        <v>199</v>
      </c>
      <c r="B11" s="9">
        <v>907001</v>
      </c>
      <c r="D11" s="10" t="str">
        <f t="shared" si="0"/>
        <v>907001  Drummondville</v>
      </c>
    </row>
    <row r="12" spans="1:4" s="10" customFormat="1">
      <c r="A12" s="8" t="s">
        <v>468</v>
      </c>
      <c r="B12" s="9">
        <v>909000</v>
      </c>
      <c r="D12" s="10" t="str">
        <f t="shared" si="0"/>
        <v>909000  Édouard Montpetit</v>
      </c>
    </row>
    <row r="13" spans="1:4" s="10" customFormat="1">
      <c r="A13" s="8" t="s">
        <v>469</v>
      </c>
      <c r="B13" s="9">
        <v>926000</v>
      </c>
      <c r="D13" s="10" t="str">
        <f t="shared" si="0"/>
        <v>926000  François Xavier Garneau</v>
      </c>
    </row>
    <row r="14" spans="1:4" s="10" customFormat="1">
      <c r="A14" s="8" t="s">
        <v>470</v>
      </c>
      <c r="B14" s="9">
        <v>900000</v>
      </c>
      <c r="D14" s="10" t="str">
        <f t="shared" si="0"/>
        <v>900000  Gaspésie et des Îles, Gaspé</v>
      </c>
    </row>
    <row r="15" spans="1:4" s="10" customFormat="1">
      <c r="A15" s="8" t="s">
        <v>471</v>
      </c>
      <c r="B15" s="9">
        <v>939000</v>
      </c>
      <c r="D15" s="10" t="str">
        <f t="shared" si="0"/>
        <v>939000  Gérald Godin</v>
      </c>
    </row>
    <row r="16" spans="1:4" s="10" customFormat="1">
      <c r="A16" s="8" t="s">
        <v>472</v>
      </c>
      <c r="B16" s="9">
        <v>904001</v>
      </c>
      <c r="D16" s="10" t="str">
        <f t="shared" si="0"/>
        <v>904001  Granby - Haute Yamaska</v>
      </c>
    </row>
    <row r="17" spans="1:4" s="10" customFormat="1">
      <c r="A17" s="8" t="s">
        <v>217</v>
      </c>
      <c r="B17" s="9">
        <v>919001</v>
      </c>
      <c r="D17" s="10" t="str">
        <f t="shared" si="0"/>
        <v>919001  Heritage</v>
      </c>
    </row>
    <row r="18" spans="1:4" s="10" customFormat="1">
      <c r="A18" s="8" t="s">
        <v>219</v>
      </c>
      <c r="B18" s="9">
        <v>935000</v>
      </c>
      <c r="D18" s="10" t="str">
        <f t="shared" si="0"/>
        <v>935000  John Abbott</v>
      </c>
    </row>
    <row r="19" spans="1:4" s="10" customFormat="1">
      <c r="A19" s="8" t="s">
        <v>221</v>
      </c>
      <c r="B19" s="9">
        <v>932003</v>
      </c>
      <c r="D19" s="10" t="str">
        <f t="shared" si="0"/>
        <v>932003  Jonquière</v>
      </c>
    </row>
    <row r="20" spans="1:4" s="10" customFormat="1">
      <c r="A20" s="8" t="s">
        <v>223</v>
      </c>
      <c r="B20" s="9">
        <v>923000</v>
      </c>
      <c r="D20" s="10" t="str">
        <f t="shared" si="0"/>
        <v>923000  La Pocatière</v>
      </c>
    </row>
    <row r="21" spans="1:4" s="10" customFormat="1">
      <c r="A21" s="8" t="s">
        <v>473</v>
      </c>
      <c r="B21" s="9">
        <v>921000</v>
      </c>
      <c r="D21" s="10" t="str">
        <f>B21&amp;"  "&amp;A21</f>
        <v>921000  Lévis Lauzon</v>
      </c>
    </row>
    <row r="22" spans="1:4" s="10" customFormat="1">
      <c r="A22" s="8" t="s">
        <v>227</v>
      </c>
      <c r="B22" s="9">
        <v>902000</v>
      </c>
      <c r="D22" s="10" t="str">
        <f t="shared" ref="D22:D47" si="1">B22&amp;"  "&amp;A22</f>
        <v>902000  Limoilou</v>
      </c>
    </row>
    <row r="23" spans="1:4" s="10" customFormat="1">
      <c r="A23" s="8" t="s">
        <v>474</v>
      </c>
      <c r="B23" s="9">
        <v>911000</v>
      </c>
      <c r="D23" s="10" t="str">
        <f t="shared" si="1"/>
        <v>911000  Lionel Groulx</v>
      </c>
    </row>
    <row r="24" spans="1:4" s="10" customFormat="1">
      <c r="A24" s="8" t="s">
        <v>231</v>
      </c>
      <c r="B24" s="9">
        <v>916000</v>
      </c>
      <c r="D24" s="10" t="str">
        <f t="shared" si="1"/>
        <v>916000  Maisonneuve</v>
      </c>
    </row>
    <row r="25" spans="1:4" s="10" customFormat="1">
      <c r="A25" s="8" t="s">
        <v>233</v>
      </c>
      <c r="B25" s="9">
        <v>938000</v>
      </c>
      <c r="D25" s="10" t="str">
        <f t="shared" si="1"/>
        <v>938000  Marie-Victorin</v>
      </c>
    </row>
    <row r="26" spans="1:4" s="10" customFormat="1">
      <c r="A26" s="8" t="s">
        <v>235</v>
      </c>
      <c r="B26" s="9">
        <v>927000</v>
      </c>
      <c r="D26" s="10" t="str">
        <f t="shared" si="1"/>
        <v>927000  Matane</v>
      </c>
    </row>
    <row r="27" spans="1:4" s="10" customFormat="1">
      <c r="A27" s="8" t="s">
        <v>237</v>
      </c>
      <c r="B27" s="9">
        <v>930000</v>
      </c>
      <c r="D27" s="10" t="str">
        <f t="shared" si="1"/>
        <v>930000  Montmorency</v>
      </c>
    </row>
    <row r="28" spans="1:4" s="10" customFormat="1">
      <c r="A28" s="8" t="s">
        <v>239</v>
      </c>
      <c r="B28" s="9">
        <v>919000</v>
      </c>
      <c r="D28" s="10" t="str">
        <f t="shared" si="1"/>
        <v>919000  Outaouais</v>
      </c>
    </row>
    <row r="29" spans="1:4" s="10" customFormat="1">
      <c r="A29" s="8" t="s">
        <v>241</v>
      </c>
      <c r="B29" s="9">
        <v>940000</v>
      </c>
      <c r="D29" s="10" t="str">
        <f t="shared" si="1"/>
        <v>940000  Régional de Lanaudière</v>
      </c>
    </row>
    <row r="30" spans="1:4" s="10" customFormat="1">
      <c r="A30" s="8" t="s">
        <v>243</v>
      </c>
      <c r="B30" s="9">
        <v>901000</v>
      </c>
      <c r="D30" s="10" t="str">
        <f t="shared" si="1"/>
        <v>901000  Rimouski</v>
      </c>
    </row>
    <row r="31" spans="1:4" s="10" customFormat="1">
      <c r="A31" s="8" t="s">
        <v>475</v>
      </c>
      <c r="B31" s="9">
        <v>922000</v>
      </c>
      <c r="D31" s="10" t="str">
        <f t="shared" si="1"/>
        <v>922000  Rivière du Loup</v>
      </c>
    </row>
    <row r="32" spans="1:4" s="10" customFormat="1">
      <c r="A32" s="8" t="s">
        <v>247</v>
      </c>
      <c r="B32" s="9">
        <v>915000</v>
      </c>
      <c r="D32" s="10" t="str">
        <f t="shared" si="1"/>
        <v>915000  Rosemont</v>
      </c>
    </row>
    <row r="33" spans="1:4" s="10" customFormat="1">
      <c r="A33" s="8" t="s">
        <v>476</v>
      </c>
      <c r="B33" s="9">
        <v>908000</v>
      </c>
      <c r="D33" s="10" t="str">
        <f t="shared" si="1"/>
        <v>908000  Saint Jean sur Richelieu</v>
      </c>
    </row>
    <row r="34" spans="1:4" s="10" customFormat="1">
      <c r="A34" s="8" t="s">
        <v>477</v>
      </c>
      <c r="B34" s="9">
        <v>928000</v>
      </c>
      <c r="D34" s="10" t="str">
        <f t="shared" si="1"/>
        <v>928000  Saint Jérôme</v>
      </c>
    </row>
    <row r="35" spans="1:4" s="10" customFormat="1">
      <c r="A35" s="8" t="s">
        <v>478</v>
      </c>
      <c r="B35" s="9">
        <v>912000</v>
      </c>
      <c r="D35" s="10" t="str">
        <f t="shared" si="1"/>
        <v>912000  Saint Laurent</v>
      </c>
    </row>
    <row r="36" spans="1:4" s="10" customFormat="1">
      <c r="A36" s="8" t="s">
        <v>255</v>
      </c>
      <c r="B36" s="9">
        <v>903000</v>
      </c>
      <c r="D36" s="10" t="str">
        <f t="shared" si="1"/>
        <v>903000  Sainte-Foy</v>
      </c>
    </row>
    <row r="37" spans="1:4" s="10" customFormat="1">
      <c r="A37" s="8" t="s">
        <v>257</v>
      </c>
      <c r="B37" s="9">
        <v>931002</v>
      </c>
      <c r="D37" s="10" t="str">
        <f t="shared" si="1"/>
        <v>931002  Sept-Îles</v>
      </c>
    </row>
    <row r="38" spans="1:4" s="10" customFormat="1">
      <c r="A38" s="8" t="s">
        <v>259</v>
      </c>
      <c r="B38" s="9">
        <v>906000</v>
      </c>
      <c r="D38" s="10" t="str">
        <f t="shared" si="1"/>
        <v>906000  Shawinigan</v>
      </c>
    </row>
    <row r="39" spans="1:4" s="10" customFormat="1">
      <c r="A39" s="8" t="s">
        <v>261</v>
      </c>
      <c r="B39" s="9">
        <v>904000</v>
      </c>
      <c r="D39" s="10" t="str">
        <f t="shared" si="1"/>
        <v>904000  Sherbrooke</v>
      </c>
    </row>
    <row r="40" spans="1:4" s="10" customFormat="1">
      <c r="A40" s="8" t="s">
        <v>263</v>
      </c>
      <c r="B40" s="9">
        <v>907002</v>
      </c>
      <c r="D40" s="10" t="str">
        <f t="shared" si="1"/>
        <v>907002  Sorel-Tracy</v>
      </c>
    </row>
    <row r="41" spans="1:4" s="10" customFormat="1">
      <c r="A41" s="8" t="s">
        <v>265</v>
      </c>
      <c r="B41" s="9">
        <v>932004</v>
      </c>
      <c r="D41" s="10" t="str">
        <f t="shared" si="1"/>
        <v>932004  St-Félicien</v>
      </c>
    </row>
    <row r="42" spans="1:4" s="10" customFormat="1">
      <c r="A42" s="8" t="s">
        <v>268</v>
      </c>
      <c r="B42" s="9">
        <v>907003</v>
      </c>
      <c r="D42" s="10" t="str">
        <f t="shared" si="1"/>
        <v>907003  St-Hyacinthe</v>
      </c>
    </row>
    <row r="43" spans="1:4" s="10" customFormat="1">
      <c r="A43" s="8" t="s">
        <v>479</v>
      </c>
      <c r="B43" s="9">
        <v>924000</v>
      </c>
      <c r="D43" s="10" t="str">
        <f t="shared" si="1"/>
        <v xml:space="preserve">924000  Thetford- Région de l'Amiante </v>
      </c>
    </row>
    <row r="44" spans="1:4" s="10" customFormat="1">
      <c r="A44" s="8" t="s">
        <v>274</v>
      </c>
      <c r="B44" s="9">
        <v>905000</v>
      </c>
      <c r="D44" s="10" t="str">
        <f t="shared" si="1"/>
        <v>905000  Trois-Rivières</v>
      </c>
    </row>
    <row r="45" spans="1:4" s="10" customFormat="1">
      <c r="A45" s="8" t="s">
        <v>277</v>
      </c>
      <c r="B45" s="9">
        <v>918000</v>
      </c>
      <c r="D45" s="10" t="str">
        <f t="shared" si="1"/>
        <v>918000  Valleyfield</v>
      </c>
    </row>
    <row r="46" spans="1:4" s="10" customFormat="1">
      <c r="A46" s="8" t="s">
        <v>279</v>
      </c>
      <c r="B46" s="9">
        <v>934000</v>
      </c>
      <c r="D46" s="10" t="str">
        <f t="shared" si="1"/>
        <v>934000  Vanier</v>
      </c>
    </row>
    <row r="47" spans="1:4" s="10" customFormat="1">
      <c r="A47" s="8" t="s">
        <v>281</v>
      </c>
      <c r="B47" s="9">
        <v>925000</v>
      </c>
      <c r="D47" s="10" t="str">
        <f t="shared" si="1"/>
        <v>925000  Victoriaville</v>
      </c>
    </row>
    <row r="48" spans="1:4" s="10" customFormat="1">
      <c r="A48" s="8" t="s">
        <v>480</v>
      </c>
      <c r="B48" s="9">
        <v>917000</v>
      </c>
      <c r="D48" s="10" t="str">
        <f>B48&amp;"  "&amp;A48</f>
        <v>917000  Vieux-Montréal</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1BC03-743A-4CF9-B7BF-50B7639325D4}">
  <sheetPr codeName="Feuil4">
    <pageSetUpPr fitToPage="1"/>
  </sheetPr>
  <dimension ref="A3:M20"/>
  <sheetViews>
    <sheetView workbookViewId="0">
      <selection activeCell="K9" sqref="K9"/>
    </sheetView>
  </sheetViews>
  <sheetFormatPr baseColWidth="10" defaultColWidth="11.53515625" defaultRowHeight="15.5"/>
  <cols>
    <col min="9" max="9" width="15.07421875" customWidth="1"/>
  </cols>
  <sheetData>
    <row r="3" spans="1:13" ht="75" customHeight="1">
      <c r="A3" s="518" t="s">
        <v>481</v>
      </c>
      <c r="B3" s="518"/>
      <c r="C3" s="518"/>
      <c r="D3" s="518"/>
      <c r="E3" s="518"/>
      <c r="F3" s="518"/>
      <c r="G3" s="518"/>
      <c r="H3" s="518"/>
      <c r="I3" s="518"/>
      <c r="J3" s="518"/>
      <c r="K3" s="518"/>
      <c r="L3" s="518"/>
    </row>
    <row r="6" spans="1:13">
      <c r="B6" s="117"/>
      <c r="C6" s="118"/>
      <c r="D6" s="118"/>
      <c r="E6" s="118"/>
      <c r="F6" s="118"/>
      <c r="G6" s="118"/>
      <c r="H6" s="118"/>
      <c r="I6" s="119"/>
    </row>
    <row r="7" spans="1:13">
      <c r="B7" s="120"/>
      <c r="I7" s="121"/>
    </row>
    <row r="8" spans="1:13">
      <c r="B8" s="120"/>
      <c r="I8" s="121"/>
    </row>
    <row r="9" spans="1:13">
      <c r="B9" s="120"/>
      <c r="I9" s="121"/>
    </row>
    <row r="10" spans="1:13">
      <c r="B10" s="120"/>
      <c r="I10" s="121"/>
    </row>
    <row r="11" spans="1:13">
      <c r="B11" s="120"/>
      <c r="I11" s="121"/>
    </row>
    <row r="12" spans="1:13">
      <c r="B12" s="120"/>
      <c r="D12" s="342" t="s">
        <v>488</v>
      </c>
      <c r="G12" s="342" t="s">
        <v>487</v>
      </c>
      <c r="I12" s="121"/>
    </row>
    <row r="13" spans="1:13" ht="21.75" customHeight="1">
      <c r="B13" s="120"/>
      <c r="I13" s="121"/>
    </row>
    <row r="14" spans="1:13" ht="21.75" hidden="1" customHeight="1">
      <c r="B14" s="120"/>
      <c r="I14" s="121"/>
    </row>
    <row r="15" spans="1:13" ht="122.5" customHeight="1">
      <c r="B15" s="519" t="s">
        <v>482</v>
      </c>
      <c r="C15" s="520"/>
      <c r="D15" s="520"/>
      <c r="E15" s="520"/>
      <c r="F15" s="520"/>
      <c r="G15" s="520"/>
      <c r="H15" s="520"/>
      <c r="I15" s="521"/>
      <c r="M15" s="113"/>
    </row>
    <row r="16" spans="1:13" ht="15" customHeight="1">
      <c r="B16" s="122"/>
      <c r="C16" s="123"/>
      <c r="D16" s="123"/>
      <c r="E16" s="123"/>
      <c r="F16" s="123"/>
      <c r="G16" s="123"/>
      <c r="H16" s="123"/>
      <c r="I16" s="124"/>
    </row>
    <row r="17" spans="1:10">
      <c r="A17" s="125"/>
      <c r="B17" s="125"/>
    </row>
    <row r="20" spans="1:10">
      <c r="J20" t="s">
        <v>166</v>
      </c>
    </row>
  </sheetData>
  <sheetProtection selectLockedCells="1"/>
  <mergeCells count="2">
    <mergeCell ref="A3:L3"/>
    <mergeCell ref="B15:I15"/>
  </mergeCells>
  <printOptions horizontalCentered="1" verticalCentered="1"/>
  <pageMargins left="0.70866141732283472" right="0.70866141732283472" top="0.74803149606299213" bottom="0.74803149606299213" header="0.31496062992125984" footer="0.31496062992125984"/>
  <pageSetup paperSize="5" scale="72" orientation="landscape" r:id="rId1"/>
  <drawing r:id="rId2"/>
  <legacyDrawing r:id="rId3"/>
  <oleObjects>
    <mc:AlternateContent xmlns:mc="http://schemas.openxmlformats.org/markup-compatibility/2006">
      <mc:Choice Requires="x14">
        <oleObject progId="Acrobat Document" dvAspect="DVASPECT_ICON" shapeId="11283" r:id="rId4">
          <objectPr defaultSize="0" autoPict="0" r:id="rId5">
            <anchor moveWithCells="1">
              <from>
                <xdr:col>5</xdr:col>
                <xdr:colOff>889000</xdr:colOff>
                <xdr:row>6</xdr:row>
                <xdr:rowOff>6350</xdr:rowOff>
              </from>
              <to>
                <xdr:col>7</xdr:col>
                <xdr:colOff>25400</xdr:colOff>
                <xdr:row>10</xdr:row>
                <xdr:rowOff>0</xdr:rowOff>
              </to>
            </anchor>
          </objectPr>
        </oleObject>
      </mc:Choice>
      <mc:Fallback>
        <oleObject progId="Acrobat Document" dvAspect="DVASPECT_ICON" shapeId="11283" r:id="rId4"/>
      </mc:Fallback>
    </mc:AlternateContent>
    <mc:AlternateContent xmlns:mc="http://schemas.openxmlformats.org/markup-compatibility/2006">
      <mc:Choice Requires="x14">
        <oleObject progId="Acrobat Document" dvAspect="DVASPECT_ICON" shapeId="11284" r:id="rId6">
          <objectPr defaultSize="0" autoPict="0" r:id="rId7">
            <anchor moveWithCells="1">
              <from>
                <xdr:col>2</xdr:col>
                <xdr:colOff>908050</xdr:colOff>
                <xdr:row>6</xdr:row>
                <xdr:rowOff>19050</xdr:rowOff>
              </from>
              <to>
                <xdr:col>4</xdr:col>
                <xdr:colOff>12700</xdr:colOff>
                <xdr:row>9</xdr:row>
                <xdr:rowOff>184150</xdr:rowOff>
              </to>
            </anchor>
          </objectPr>
        </oleObject>
      </mc:Choice>
      <mc:Fallback>
        <oleObject progId="Acrobat Document" dvAspect="DVASPECT_ICON" shapeId="11284"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e17a470-ec0b-409f-b218-4dbe3f20cd1f">
      <UserInfo>
        <DisplayName>Steve Brissette</DisplayName>
        <AccountId>56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E0D5C3E185D942A4D3392C4B6B24EB" ma:contentTypeVersion="13" ma:contentTypeDescription="Crée un document." ma:contentTypeScope="" ma:versionID="79339a62d8807cd0e7eae076aaea95c4">
  <xsd:schema xmlns:xsd="http://www.w3.org/2001/XMLSchema" xmlns:xs="http://www.w3.org/2001/XMLSchema" xmlns:p="http://schemas.microsoft.com/office/2006/metadata/properties" xmlns:ns3="d9fd6cd1-8f6e-4701-b91f-549243acd740" xmlns:ns4="4e17a470-ec0b-409f-b218-4dbe3f20cd1f" targetNamespace="http://schemas.microsoft.com/office/2006/metadata/properties" ma:root="true" ma:fieldsID="09d659100500a81ee85d21f59769916c" ns3:_="" ns4:_="">
    <xsd:import namespace="d9fd6cd1-8f6e-4701-b91f-549243acd740"/>
    <xsd:import namespace="4e17a470-ec0b-409f-b218-4dbe3f20cd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d6cd1-8f6e-4701-b91f-549243acd7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17a470-ec0b-409f-b218-4dbe3f20cd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E75087-D229-4B02-A683-3DA0FFA5679A}">
  <ds:schemaRefs>
    <ds:schemaRef ds:uri="http://schemas.microsoft.com/office/2006/documentManagement/types"/>
    <ds:schemaRef ds:uri="http://schemas.microsoft.com/office/infopath/2007/PartnerControls"/>
    <ds:schemaRef ds:uri="http://purl.org/dc/dcmitype/"/>
    <ds:schemaRef ds:uri="http://schemas.microsoft.com/office/2006/metadata/properties"/>
    <ds:schemaRef ds:uri="http://purl.org/dc/terms/"/>
    <ds:schemaRef ds:uri="d9fd6cd1-8f6e-4701-b91f-549243acd740"/>
    <ds:schemaRef ds:uri="http://www.w3.org/XML/1998/namespace"/>
    <ds:schemaRef ds:uri="http://schemas.openxmlformats.org/package/2006/metadata/core-properties"/>
    <ds:schemaRef ds:uri="4e17a470-ec0b-409f-b218-4dbe3f20cd1f"/>
    <ds:schemaRef ds:uri="http://purl.org/dc/elements/1.1/"/>
  </ds:schemaRefs>
</ds:datastoreItem>
</file>

<file path=customXml/itemProps2.xml><?xml version="1.0" encoding="utf-8"?>
<ds:datastoreItem xmlns:ds="http://schemas.openxmlformats.org/officeDocument/2006/customXml" ds:itemID="{331F446E-7E28-46AD-BAA4-C328C058D653}">
  <ds:schemaRefs>
    <ds:schemaRef ds:uri="http://schemas.microsoft.com/sharepoint/v3/contenttype/forms"/>
  </ds:schemaRefs>
</ds:datastoreItem>
</file>

<file path=customXml/itemProps3.xml><?xml version="1.0" encoding="utf-8"?>
<ds:datastoreItem xmlns:ds="http://schemas.openxmlformats.org/officeDocument/2006/customXml" ds:itemID="{00716C83-6C93-4F1B-B6A4-99FFC1F3F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d6cd1-8f6e-4701-b91f-549243acd740"/>
    <ds:schemaRef ds:uri="4e17a470-ec0b-409f-b218-4dbe3f20c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FORMULAIRE</vt:lpstr>
      <vt:lpstr>Données</vt:lpstr>
      <vt:lpstr>Feuil3</vt:lpstr>
      <vt:lpstr>DOCUMENTATION</vt:lpstr>
      <vt:lpstr>Collèges</vt:lpstr>
      <vt:lpstr>DISCIPLINE</vt:lpstr>
      <vt:lpstr>ON</vt:lpstr>
      <vt:lpstr>Programme</vt:lpstr>
      <vt:lpstr>Raison</vt:lpstr>
      <vt:lpstr>Récyclage</vt:lpstr>
      <vt:lpstr>Statut</vt:lpstr>
      <vt:lpstr>Syndicat</vt:lpstr>
      <vt:lpstr>TabColl_AffSynd</vt:lpstr>
      <vt:lpstr>Titre</vt:lpstr>
      <vt:lpstr>type</vt:lpstr>
      <vt:lpstr>DOCUMENTATION!Zone_d_impression</vt:lpstr>
      <vt:lpstr>Données!Zone_d_impression</vt:lpstr>
      <vt:lpstr>FORMULAIRE!Zone_d_impression</vt:lpstr>
    </vt:vector>
  </TitlesOfParts>
  <Manager/>
  <Company>MELS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JeaMa15</dc:creator>
  <cp:keywords/>
  <dc:description/>
  <cp:lastModifiedBy>Jean-Pierre St-Gelais</cp:lastModifiedBy>
  <cp:revision/>
  <cp:lastPrinted>2022-03-10T21:28:55Z</cp:lastPrinted>
  <dcterms:created xsi:type="dcterms:W3CDTF">2012-07-05T12:27:45Z</dcterms:created>
  <dcterms:modified xsi:type="dcterms:W3CDTF">2022-03-28T12:42:00Z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0x01010050E0D5C3E185D942A4D3392C4B6B24EB</vt:lpwstr>
  </property>
</Properties>
</file>